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Preeti\Desktop\ARTICLE DATA REPOSITORY\"/>
    </mc:Choice>
  </mc:AlternateContent>
  <xr:revisionPtr revIDLastSave="0" documentId="13_ncr:1_{B19F995F-2C63-42E0-86B1-62A6439E1F4B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TOTAL TAU  ACTIN" sheetId="1" r:id="rId1"/>
    <sheet name="PHF1 TAU" sheetId="2" r:id="rId2"/>
    <sheet name="FRACTIONATION TOTAL TAU" sheetId="3" r:id="rId3"/>
    <sheet name="FRACTIONATION 3R TAU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4" l="1"/>
  <c r="N48" i="4" s="1"/>
  <c r="G47" i="4"/>
  <c r="N47" i="4" s="1"/>
  <c r="G46" i="4"/>
  <c r="N46" i="4" s="1"/>
  <c r="G45" i="4"/>
  <c r="N45" i="4" s="1"/>
  <c r="G44" i="4"/>
  <c r="N44" i="4" s="1"/>
  <c r="G41" i="4"/>
  <c r="N41" i="4" s="1"/>
  <c r="G40" i="4"/>
  <c r="N40" i="4" s="1"/>
  <c r="G39" i="4"/>
  <c r="N39" i="4" s="1"/>
  <c r="G38" i="4"/>
  <c r="N38" i="4" s="1"/>
  <c r="G37" i="4"/>
  <c r="N37" i="4" s="1"/>
  <c r="G34" i="4"/>
  <c r="N34" i="4" s="1"/>
  <c r="G33" i="4"/>
  <c r="N33" i="4" s="1"/>
  <c r="G32" i="4"/>
  <c r="N32" i="4" s="1"/>
  <c r="G31" i="4"/>
  <c r="N31" i="4" s="1"/>
  <c r="G30" i="4"/>
  <c r="N30" i="4" s="1"/>
  <c r="N24" i="4"/>
  <c r="O24" i="4" s="1"/>
  <c r="AB23" i="4"/>
  <c r="AC23" i="4" s="1"/>
  <c r="U23" i="4"/>
  <c r="V23" i="4" s="1"/>
  <c r="N23" i="4"/>
  <c r="O23" i="4" s="1"/>
  <c r="AB22" i="4"/>
  <c r="AC22" i="4" s="1"/>
  <c r="U22" i="4"/>
  <c r="V22" i="4" s="1"/>
  <c r="N22" i="4"/>
  <c r="O22" i="4" s="1"/>
  <c r="AB21" i="4"/>
  <c r="AC21" i="4" s="1"/>
  <c r="U21" i="4"/>
  <c r="V21" i="4" s="1"/>
  <c r="N21" i="4"/>
  <c r="O21" i="4" s="1"/>
  <c r="AB20" i="4"/>
  <c r="AC20" i="4" s="1"/>
  <c r="U20" i="4"/>
  <c r="V20" i="4" s="1"/>
  <c r="N20" i="4"/>
  <c r="O20" i="4" s="1"/>
  <c r="AB19" i="4"/>
  <c r="AC19" i="4" s="1"/>
  <c r="U19" i="4"/>
  <c r="V19" i="4" s="1"/>
  <c r="U17" i="4"/>
  <c r="N17" i="4"/>
  <c r="O17" i="4" s="1"/>
  <c r="AB16" i="4"/>
  <c r="AC16" i="4" s="1"/>
  <c r="U16" i="4"/>
  <c r="V16" i="4" s="1"/>
  <c r="N16" i="4"/>
  <c r="O16" i="4" s="1"/>
  <c r="AB15" i="4"/>
  <c r="AC15" i="4" s="1"/>
  <c r="U15" i="4"/>
  <c r="V15" i="4" s="1"/>
  <c r="N15" i="4"/>
  <c r="O15" i="4" s="1"/>
  <c r="AB14" i="4"/>
  <c r="AC14" i="4" s="1"/>
  <c r="U14" i="4"/>
  <c r="V14" i="4" s="1"/>
  <c r="N14" i="4"/>
  <c r="O14" i="4" s="1"/>
  <c r="AB13" i="4"/>
  <c r="AC13" i="4" s="1"/>
  <c r="U13" i="4"/>
  <c r="V13" i="4" s="1"/>
  <c r="N13" i="4"/>
  <c r="O13" i="4" s="1"/>
  <c r="AB12" i="4"/>
  <c r="AC12" i="4" s="1"/>
  <c r="U12" i="4"/>
  <c r="V12" i="4" s="1"/>
  <c r="U10" i="4"/>
  <c r="AB9" i="4"/>
  <c r="AC9" i="4" s="1"/>
  <c r="U9" i="4"/>
  <c r="V9" i="4" s="1"/>
  <c r="N9" i="4"/>
  <c r="O9" i="4" s="1"/>
  <c r="AB8" i="4"/>
  <c r="AC8" i="4" s="1"/>
  <c r="U8" i="4"/>
  <c r="V8" i="4" s="1"/>
  <c r="N8" i="4"/>
  <c r="O8" i="4" s="1"/>
  <c r="AB7" i="4"/>
  <c r="AC7" i="4" s="1"/>
  <c r="U7" i="4"/>
  <c r="V7" i="4" s="1"/>
  <c r="N7" i="4"/>
  <c r="O7" i="4" s="1"/>
  <c r="AB6" i="4"/>
  <c r="AC6" i="4" s="1"/>
  <c r="U6" i="4"/>
  <c r="V6" i="4" s="1"/>
  <c r="N6" i="4"/>
  <c r="O6" i="4" s="1"/>
  <c r="AB5" i="4"/>
  <c r="AC5" i="4" s="1"/>
  <c r="U5" i="4"/>
  <c r="V5" i="4" s="1"/>
  <c r="N5" i="4"/>
  <c r="O5" i="4" s="1"/>
  <c r="I33" i="4" l="1"/>
  <c r="I39" i="4"/>
  <c r="I45" i="4"/>
  <c r="K33" i="4"/>
  <c r="K39" i="4"/>
  <c r="K45" i="4"/>
  <c r="I31" i="4"/>
  <c r="I37" i="4"/>
  <c r="I41" i="4"/>
  <c r="I47" i="4"/>
  <c r="K31" i="4"/>
  <c r="K37" i="4"/>
  <c r="K41" i="4"/>
  <c r="K47" i="4"/>
  <c r="I30" i="4"/>
  <c r="I32" i="4"/>
  <c r="I34" i="4"/>
  <c r="I38" i="4"/>
  <c r="I40" i="4"/>
  <c r="I44" i="4"/>
  <c r="I46" i="4"/>
  <c r="I48" i="4"/>
  <c r="K30" i="4"/>
  <c r="K32" i="4"/>
  <c r="K34" i="4"/>
  <c r="K38" i="4"/>
  <c r="K40" i="4"/>
  <c r="K44" i="4"/>
  <c r="K46" i="4"/>
  <c r="K48" i="4"/>
  <c r="J59" i="3"/>
  <c r="F59" i="3"/>
  <c r="H59" i="3" s="1"/>
  <c r="F58" i="3"/>
  <c r="H58" i="3" s="1"/>
  <c r="F57" i="3"/>
  <c r="H57" i="3" s="1"/>
  <c r="L56" i="3"/>
  <c r="J56" i="3"/>
  <c r="H56" i="3"/>
  <c r="F56" i="3"/>
  <c r="F55" i="3"/>
  <c r="H55" i="3" s="1"/>
  <c r="J50" i="3"/>
  <c r="H50" i="3"/>
  <c r="F50" i="3"/>
  <c r="L50" i="3" s="1"/>
  <c r="J49" i="3"/>
  <c r="F49" i="3"/>
  <c r="H49" i="3" s="1"/>
  <c r="J48" i="3"/>
  <c r="F48" i="3"/>
  <c r="L48" i="3" s="1"/>
  <c r="J47" i="3"/>
  <c r="F47" i="3"/>
  <c r="H47" i="3" s="1"/>
  <c r="L46" i="3"/>
  <c r="F46" i="3"/>
  <c r="H46" i="3" s="1"/>
  <c r="F40" i="3"/>
  <c r="H40" i="3" s="1"/>
  <c r="L39" i="3"/>
  <c r="H39" i="3"/>
  <c r="F39" i="3"/>
  <c r="J39" i="3" s="1"/>
  <c r="F38" i="3"/>
  <c r="H38" i="3" s="1"/>
  <c r="J37" i="3"/>
  <c r="H37" i="3"/>
  <c r="F37" i="3"/>
  <c r="L37" i="3" s="1"/>
  <c r="J36" i="3"/>
  <c r="F36" i="3"/>
  <c r="H36" i="3" s="1"/>
  <c r="AA29" i="3"/>
  <c r="T29" i="3"/>
  <c r="M29" i="3"/>
  <c r="AA28" i="3"/>
  <c r="T28" i="3"/>
  <c r="M28" i="3"/>
  <c r="AA27" i="3"/>
  <c r="T27" i="3"/>
  <c r="M27" i="3"/>
  <c r="AA26" i="3"/>
  <c r="T26" i="3"/>
  <c r="M26" i="3"/>
  <c r="AA25" i="3"/>
  <c r="T25" i="3"/>
  <c r="M25" i="3"/>
  <c r="AA20" i="3"/>
  <c r="T20" i="3"/>
  <c r="M20" i="3"/>
  <c r="AA19" i="3"/>
  <c r="T19" i="3"/>
  <c r="M19" i="3"/>
  <c r="AA18" i="3"/>
  <c r="T18" i="3"/>
  <c r="M18" i="3"/>
  <c r="AA17" i="3"/>
  <c r="T17" i="3"/>
  <c r="M17" i="3"/>
  <c r="AA16" i="3"/>
  <c r="T16" i="3"/>
  <c r="M16" i="3"/>
  <c r="F11" i="3"/>
  <c r="AA10" i="3" s="1"/>
  <c r="R10" i="3"/>
  <c r="S10" i="3" s="1"/>
  <c r="K10" i="3"/>
  <c r="L10" i="3" s="1"/>
  <c r="M10" i="3" s="1"/>
  <c r="F10" i="3"/>
  <c r="AA9" i="3"/>
  <c r="R9" i="3"/>
  <c r="S9" i="3" s="1"/>
  <c r="T9" i="3" s="1"/>
  <c r="K9" i="3"/>
  <c r="L9" i="3" s="1"/>
  <c r="M9" i="3" s="1"/>
  <c r="F9" i="3"/>
  <c r="AA8" i="3" s="1"/>
  <c r="R8" i="3"/>
  <c r="S8" i="3" s="1"/>
  <c r="K8" i="3"/>
  <c r="L8" i="3" s="1"/>
  <c r="M8" i="3" s="1"/>
  <c r="F8" i="3"/>
  <c r="AA7" i="3"/>
  <c r="R7" i="3"/>
  <c r="S7" i="3" s="1"/>
  <c r="T7" i="3" s="1"/>
  <c r="K7" i="3"/>
  <c r="L7" i="3" s="1"/>
  <c r="M7" i="3" s="1"/>
  <c r="F7" i="3"/>
  <c r="AA6" i="3" s="1"/>
  <c r="R6" i="3"/>
  <c r="S6" i="3" s="1"/>
  <c r="K6" i="3"/>
  <c r="L6" i="3" s="1"/>
  <c r="M6" i="3" s="1"/>
  <c r="T6" i="3" l="1"/>
  <c r="J46" i="3"/>
  <c r="J58" i="3"/>
  <c r="L58" i="3"/>
  <c r="J40" i="3"/>
  <c r="H48" i="3"/>
  <c r="J57" i="3"/>
  <c r="T8" i="3"/>
  <c r="T10" i="3"/>
  <c r="J38" i="3"/>
  <c r="J55" i="3"/>
  <c r="L36" i="3"/>
  <c r="L38" i="3"/>
  <c r="L40" i="3"/>
  <c r="L47" i="3"/>
  <c r="L49" i="3"/>
  <c r="L55" i="3"/>
  <c r="L57" i="3"/>
  <c r="L59" i="3"/>
  <c r="G47" i="2"/>
  <c r="G46" i="2"/>
  <c r="G45" i="2"/>
  <c r="G44" i="2"/>
  <c r="G43" i="2"/>
  <c r="G40" i="2"/>
  <c r="G39" i="2"/>
  <c r="G38" i="2"/>
  <c r="G36" i="2"/>
  <c r="G33" i="2"/>
  <c r="G32" i="2"/>
  <c r="G31" i="2"/>
  <c r="G30" i="2"/>
  <c r="G29" i="2"/>
  <c r="E17" i="2"/>
  <c r="G17" i="2" s="1"/>
  <c r="E16" i="2"/>
  <c r="G16" i="2" s="1"/>
  <c r="E15" i="2"/>
  <c r="G15" i="2" s="1"/>
  <c r="E12" i="2"/>
  <c r="G12" i="2" s="1"/>
  <c r="E11" i="2"/>
  <c r="G11" i="2" s="1"/>
  <c r="E10" i="2"/>
  <c r="G10" i="2" s="1"/>
  <c r="E6" i="2"/>
  <c r="G6" i="2" s="1"/>
  <c r="E5" i="2"/>
  <c r="G5" i="2" s="1"/>
  <c r="E4" i="2"/>
  <c r="G4" i="2" s="1"/>
  <c r="E59" i="1"/>
  <c r="E58" i="1"/>
  <c r="F58" i="1" s="1"/>
  <c r="E57" i="1"/>
  <c r="F57" i="1" s="1"/>
  <c r="E56" i="1"/>
  <c r="F56" i="1" s="1"/>
  <c r="E53" i="1"/>
  <c r="E52" i="1"/>
  <c r="F52" i="1" s="1"/>
  <c r="E51" i="1"/>
  <c r="F51" i="1" s="1"/>
  <c r="E50" i="1"/>
  <c r="F50" i="1" s="1"/>
  <c r="E48" i="1"/>
  <c r="E47" i="1"/>
  <c r="F47" i="1" s="1"/>
  <c r="E46" i="1"/>
  <c r="F46" i="1" s="1"/>
  <c r="E45" i="1"/>
  <c r="F45" i="1" s="1"/>
  <c r="E44" i="1"/>
  <c r="F44" i="1" s="1"/>
  <c r="E42" i="1"/>
  <c r="F37" i="1" s="1"/>
  <c r="E41" i="1"/>
  <c r="F41" i="1" s="1"/>
  <c r="E40" i="1"/>
  <c r="E39" i="1"/>
  <c r="F39" i="1" s="1"/>
  <c r="E38" i="1"/>
  <c r="F38" i="1" s="1"/>
  <c r="E37" i="1"/>
  <c r="E29" i="1"/>
  <c r="E28" i="1"/>
  <c r="E27" i="1"/>
  <c r="E26" i="1"/>
  <c r="E24" i="1"/>
  <c r="E23" i="1"/>
  <c r="E22" i="1"/>
  <c r="E21" i="1"/>
  <c r="E20" i="1"/>
  <c r="E18" i="1"/>
  <c r="E17" i="1"/>
  <c r="E16" i="1"/>
  <c r="F16" i="1" s="1"/>
  <c r="E15" i="1"/>
  <c r="E14" i="1"/>
  <c r="E13" i="1"/>
  <c r="F13" i="1" s="1"/>
  <c r="E11" i="1"/>
  <c r="F10" i="1"/>
  <c r="E10" i="1"/>
  <c r="E9" i="1"/>
  <c r="E8" i="1"/>
  <c r="E7" i="1"/>
  <c r="F7" i="1" s="1"/>
  <c r="E6" i="1"/>
  <c r="F6" i="1" s="1"/>
  <c r="F20" i="1" l="1"/>
  <c r="F22" i="1"/>
  <c r="F14" i="1"/>
  <c r="F15" i="1"/>
  <c r="F23" i="1"/>
  <c r="F8" i="1"/>
  <c r="F21" i="1"/>
  <c r="F40" i="1"/>
  <c r="F9" i="1"/>
  <c r="F17" i="1"/>
</calcChain>
</file>

<file path=xl/sharedStrings.xml><?xml version="1.0" encoding="utf-8"?>
<sst xmlns="http://schemas.openxmlformats.org/spreadsheetml/2006/main" count="516" uniqueCount="65">
  <si>
    <t xml:space="preserve">TOTAL TAU </t>
  </si>
  <si>
    <t>3D</t>
  </si>
  <si>
    <t>6WEEKS</t>
  </si>
  <si>
    <t>Total Tau</t>
  </si>
  <si>
    <t>Actin</t>
  </si>
  <si>
    <t>Total Tau/Actin</t>
  </si>
  <si>
    <t>Values</t>
  </si>
  <si>
    <t>A</t>
  </si>
  <si>
    <t>HN8</t>
  </si>
  <si>
    <t>HN9</t>
  </si>
  <si>
    <t>HAD2</t>
  </si>
  <si>
    <t>HAD3</t>
  </si>
  <si>
    <t>HAD4</t>
  </si>
  <si>
    <t>N=1</t>
  </si>
  <si>
    <t>N=2</t>
  </si>
  <si>
    <t>control</t>
  </si>
  <si>
    <t>N=3</t>
  </si>
  <si>
    <t>N=4</t>
  </si>
  <si>
    <t>B</t>
  </si>
  <si>
    <t>C</t>
  </si>
  <si>
    <t>D</t>
  </si>
  <si>
    <t>TOTLA LYSATES</t>
  </si>
  <si>
    <t>TOTAL TAU</t>
  </si>
  <si>
    <t>12WEEKS</t>
  </si>
  <si>
    <t>ACTIN</t>
  </si>
  <si>
    <t>TOTAL TAU/ACTIN</t>
  </si>
  <si>
    <t>CONTROL</t>
  </si>
  <si>
    <t>TOTAL LYSATES</t>
  </si>
  <si>
    <t>PHF1/TAU</t>
  </si>
  <si>
    <t>PHF1</t>
  </si>
  <si>
    <t>PHF1/ACTIN</t>
  </si>
  <si>
    <t>TAU/ACTIN</t>
  </si>
  <si>
    <t>S1</t>
  </si>
  <si>
    <t>S2</t>
  </si>
  <si>
    <t>S3</t>
  </si>
  <si>
    <t>TOTAL INPUT</t>
  </si>
  <si>
    <t>TOTAL VOL</t>
  </si>
  <si>
    <t>VOL LOADED</t>
  </si>
  <si>
    <t>DF</t>
  </si>
  <si>
    <t>S1*DF</t>
  </si>
  <si>
    <t>S1*DF/AF</t>
  </si>
  <si>
    <t>S2*DF</t>
  </si>
  <si>
    <t>S2*DF/AF</t>
  </si>
  <si>
    <t>S3*DF</t>
  </si>
  <si>
    <t>S3*DF/AF</t>
  </si>
  <si>
    <t>hn8</t>
  </si>
  <si>
    <t>actin</t>
  </si>
  <si>
    <t>ACTIN FACTOR</t>
  </si>
  <si>
    <t>hn9</t>
  </si>
  <si>
    <t>had2</t>
  </si>
  <si>
    <t>had3</t>
  </si>
  <si>
    <t>had4</t>
  </si>
  <si>
    <t>FINAL VALUES</t>
  </si>
  <si>
    <t>TOTAL TAU (F)</t>
  </si>
  <si>
    <t>S1/TOTAL TAU (f)</t>
  </si>
  <si>
    <t>S2/TOTAL TAU (f)</t>
  </si>
  <si>
    <t>S3/TOTAL TAU (F)</t>
  </si>
  <si>
    <t>FRACTIONATION</t>
  </si>
  <si>
    <t>3R TAU</t>
  </si>
  <si>
    <t>RD3</t>
  </si>
  <si>
    <t>SET 3</t>
  </si>
  <si>
    <t>TOTAL TAU (f)</t>
  </si>
  <si>
    <t>S1/ TOTAL TAU (F)</t>
  </si>
  <si>
    <t>S2/ TOTAL TAU (F)</t>
  </si>
  <si>
    <t>S3/ TOTAL TAU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</si>
</sst>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opLeftCell="A10" workbookViewId="0">
      <selection activeCell="H37" sqref="H37:M43"/>
    </sheetView>
  </sheetViews>
  <sheetFormatPr defaultRowHeight="15" x14ac:dyDescent="0.25"/>
  <sheetData>
    <row r="1" spans="1:14" ht="18.75" x14ac:dyDescent="0.3">
      <c r="A1" s="2" t="s">
        <v>0</v>
      </c>
      <c r="B1" s="2" t="s">
        <v>1</v>
      </c>
      <c r="C1" s="2" t="s">
        <v>2</v>
      </c>
      <c r="D1" s="2" t="s">
        <v>21</v>
      </c>
      <c r="E1" s="2"/>
    </row>
    <row r="2" spans="1:14" ht="18.75" x14ac:dyDescent="0.3">
      <c r="A2" s="2"/>
      <c r="B2" s="2"/>
      <c r="C2" s="2"/>
      <c r="D2" s="2"/>
      <c r="E2" s="2"/>
    </row>
    <row r="4" spans="1:14" x14ac:dyDescent="0.25">
      <c r="C4" t="s">
        <v>3</v>
      </c>
      <c r="D4" t="s">
        <v>4</v>
      </c>
      <c r="E4" t="s">
        <v>5</v>
      </c>
      <c r="F4" t="s">
        <v>6</v>
      </c>
    </row>
    <row r="6" spans="1:14" x14ac:dyDescent="0.25">
      <c r="A6" t="s">
        <v>7</v>
      </c>
      <c r="B6" t="s">
        <v>8</v>
      </c>
      <c r="C6">
        <v>9050.3970000000008</v>
      </c>
      <c r="D6">
        <v>11780.933000000001</v>
      </c>
      <c r="E6">
        <f>C6/D6</f>
        <v>0.76822412961689879</v>
      </c>
      <c r="F6">
        <f>E6/E11</f>
        <v>0.57988369382273175</v>
      </c>
    </row>
    <row r="7" spans="1:14" x14ac:dyDescent="0.25">
      <c r="B7" t="s">
        <v>9</v>
      </c>
      <c r="C7">
        <v>2567.8609999999999</v>
      </c>
      <c r="D7">
        <v>6421.8819999999996</v>
      </c>
      <c r="E7">
        <f>C7/D7</f>
        <v>0.39986113105161386</v>
      </c>
      <c r="F7">
        <f>E7/E11</f>
        <v>0.30182981860512065</v>
      </c>
    </row>
    <row r="8" spans="1:14" x14ac:dyDescent="0.25">
      <c r="B8" t="s">
        <v>10</v>
      </c>
      <c r="C8">
        <v>4850.3469999999998</v>
      </c>
      <c r="D8">
        <v>5133.2759999999998</v>
      </c>
      <c r="E8">
        <f t="shared" ref="E8:E11" si="0">C8/D8</f>
        <v>0.9448833454503518</v>
      </c>
      <c r="F8">
        <f>E8/E11</f>
        <v>0.71323253653145535</v>
      </c>
      <c r="H8" s="1"/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/>
    </row>
    <row r="9" spans="1:14" x14ac:dyDescent="0.25">
      <c r="B9" t="s">
        <v>11</v>
      </c>
      <c r="C9">
        <v>20800.518</v>
      </c>
      <c r="D9">
        <v>18245.983</v>
      </c>
      <c r="E9">
        <f t="shared" si="0"/>
        <v>1.1400053370651502</v>
      </c>
      <c r="F9">
        <f>E9/E11</f>
        <v>0.8605177582284913</v>
      </c>
      <c r="H9" s="1" t="s">
        <v>13</v>
      </c>
      <c r="I9" s="1">
        <v>0.57988369382273175</v>
      </c>
      <c r="J9" s="1">
        <v>0.30182981860512065</v>
      </c>
      <c r="K9" s="1">
        <v>0.71323253653145535</v>
      </c>
      <c r="L9" s="1">
        <v>0.8605177582284913</v>
      </c>
      <c r="M9" s="1">
        <v>0.93168995608262217</v>
      </c>
      <c r="N9" s="1"/>
    </row>
    <row r="10" spans="1:14" x14ac:dyDescent="0.25">
      <c r="B10" t="s">
        <v>12</v>
      </c>
      <c r="C10">
        <v>22028.953000000001</v>
      </c>
      <c r="D10">
        <v>17847.418000000001</v>
      </c>
      <c r="E10">
        <f t="shared" si="0"/>
        <v>1.2342935543953752</v>
      </c>
      <c r="F10">
        <f>E10/E11</f>
        <v>0.93168995608262217</v>
      </c>
      <c r="H10" s="1" t="s">
        <v>14</v>
      </c>
      <c r="I10" s="1">
        <v>0.62642709156037601</v>
      </c>
      <c r="J10" s="1">
        <v>0.29551017463719848</v>
      </c>
      <c r="K10" s="1">
        <v>0.71154046430589046</v>
      </c>
      <c r="L10" s="1">
        <v>0.92990479808307469</v>
      </c>
      <c r="M10" s="1">
        <v>0.97625654374252346</v>
      </c>
      <c r="N10" s="1"/>
    </row>
    <row r="11" spans="1:14" x14ac:dyDescent="0.25">
      <c r="B11" t="s">
        <v>15</v>
      </c>
      <c r="C11">
        <v>17750.933000000001</v>
      </c>
      <c r="D11">
        <v>13399.054</v>
      </c>
      <c r="E11">
        <f t="shared" si="0"/>
        <v>1.3247900187580408</v>
      </c>
      <c r="H11" s="1" t="s">
        <v>16</v>
      </c>
      <c r="I11" s="1">
        <v>0.55203188336034892</v>
      </c>
      <c r="J11" s="1">
        <v>0.32709278934373048</v>
      </c>
      <c r="K11" s="1">
        <v>0.60490352058514041</v>
      </c>
      <c r="L11" s="1">
        <v>0.67252176846751344</v>
      </c>
      <c r="M11" s="1">
        <v>1.0268384175960596</v>
      </c>
      <c r="N11" s="1"/>
    </row>
    <row r="12" spans="1:14" x14ac:dyDescent="0.25">
      <c r="H12" s="1" t="s">
        <v>17</v>
      </c>
      <c r="I12" s="1">
        <v>0.60324539103137431</v>
      </c>
      <c r="J12" s="1"/>
      <c r="K12" s="1">
        <v>1.1473366705369099</v>
      </c>
      <c r="L12" s="1">
        <v>1.2037961807653981</v>
      </c>
      <c r="M12" s="1"/>
      <c r="N12" s="1"/>
    </row>
    <row r="13" spans="1:14" x14ac:dyDescent="0.25">
      <c r="A13" t="s">
        <v>18</v>
      </c>
      <c r="B13" t="s">
        <v>8</v>
      </c>
      <c r="C13">
        <v>9023.518</v>
      </c>
      <c r="D13">
        <v>11739.933000000001</v>
      </c>
      <c r="E13">
        <f>C13/D13</f>
        <v>0.76861750403515927</v>
      </c>
      <c r="F13">
        <f>E13/E18</f>
        <v>0.62642709156037601</v>
      </c>
      <c r="H13" s="1"/>
      <c r="I13" s="1"/>
      <c r="J13" s="1"/>
      <c r="K13" s="1"/>
      <c r="L13" s="1"/>
      <c r="M13" s="1"/>
      <c r="N13" s="1"/>
    </row>
    <row r="14" spans="1:14" x14ac:dyDescent="0.25">
      <c r="B14" t="s">
        <v>9</v>
      </c>
      <c r="C14">
        <v>2563.4470000000001</v>
      </c>
      <c r="D14">
        <v>7069.8819999999996</v>
      </c>
      <c r="E14">
        <f t="shared" ref="E14:E18" si="1">C14/D14</f>
        <v>0.36258695689687609</v>
      </c>
      <c r="F14">
        <f>E14/E18</f>
        <v>0.29551017463719848</v>
      </c>
      <c r="H14" s="1"/>
      <c r="I14" s="1"/>
      <c r="J14" s="1"/>
      <c r="K14" s="1"/>
      <c r="L14" s="1"/>
      <c r="M14" s="1"/>
      <c r="N14" s="1"/>
    </row>
    <row r="15" spans="1:14" x14ac:dyDescent="0.25">
      <c r="B15" t="s">
        <v>10</v>
      </c>
      <c r="C15">
        <v>4898.0540000000001</v>
      </c>
      <c r="D15">
        <v>5610.2759999999998</v>
      </c>
      <c r="E15">
        <f t="shared" si="1"/>
        <v>0.87305045241980972</v>
      </c>
      <c r="F15">
        <f>E15/E18</f>
        <v>0.71154046430589046</v>
      </c>
    </row>
    <row r="16" spans="1:14" x14ac:dyDescent="0.25">
      <c r="B16" t="s">
        <v>11</v>
      </c>
      <c r="C16">
        <v>20917.103999999999</v>
      </c>
      <c r="D16">
        <v>18332.569</v>
      </c>
      <c r="E16">
        <f t="shared" si="1"/>
        <v>1.1409805139694278</v>
      </c>
      <c r="F16">
        <f>E16/E18</f>
        <v>0.92990479808307469</v>
      </c>
    </row>
    <row r="17" spans="1:6" x14ac:dyDescent="0.25">
      <c r="B17" t="s">
        <v>12</v>
      </c>
      <c r="C17">
        <v>21865.125</v>
      </c>
      <c r="D17">
        <v>18253.589</v>
      </c>
      <c r="E17">
        <f t="shared" si="1"/>
        <v>1.1978534741852684</v>
      </c>
      <c r="F17">
        <f>E17/E18</f>
        <v>0.97625654374252346</v>
      </c>
    </row>
    <row r="18" spans="1:6" x14ac:dyDescent="0.25">
      <c r="B18" t="s">
        <v>15</v>
      </c>
      <c r="C18">
        <v>17805.224999999999</v>
      </c>
      <c r="D18">
        <v>14511.347</v>
      </c>
      <c r="E18">
        <f t="shared" si="1"/>
        <v>1.2269863714236866</v>
      </c>
    </row>
    <row r="20" spans="1:6" x14ac:dyDescent="0.25">
      <c r="A20" t="s">
        <v>19</v>
      </c>
      <c r="B20" t="s">
        <v>8</v>
      </c>
      <c r="C20">
        <v>3321.2049999999999</v>
      </c>
      <c r="D20">
        <v>2895.77</v>
      </c>
      <c r="E20">
        <f>C20/D20</f>
        <v>1.1469160188827152</v>
      </c>
      <c r="F20">
        <f>E20/E24</f>
        <v>0.55203188336034892</v>
      </c>
    </row>
    <row r="21" spans="1:6" x14ac:dyDescent="0.25">
      <c r="B21" t="s">
        <v>9</v>
      </c>
      <c r="C21">
        <v>4442.4970000000003</v>
      </c>
      <c r="D21">
        <v>6537.1540000000005</v>
      </c>
      <c r="E21">
        <f t="shared" ref="E21:E24" si="2">C21/D21</f>
        <v>0.67957661698041683</v>
      </c>
      <c r="F21">
        <f>E21/E24</f>
        <v>0.32709278934373048</v>
      </c>
    </row>
    <row r="22" spans="1:6" x14ac:dyDescent="0.25">
      <c r="B22" t="s">
        <v>10</v>
      </c>
      <c r="C22">
        <v>11122.64</v>
      </c>
      <c r="D22">
        <v>8850.2250000000004</v>
      </c>
      <c r="E22">
        <f t="shared" si="2"/>
        <v>1.2567635286108545</v>
      </c>
      <c r="F22">
        <f>E22/E24</f>
        <v>0.60490352058514041</v>
      </c>
    </row>
    <row r="23" spans="1:6" x14ac:dyDescent="0.25">
      <c r="B23" t="s">
        <v>11</v>
      </c>
      <c r="C23">
        <v>23859.569</v>
      </c>
      <c r="D23">
        <v>17076.103999999999</v>
      </c>
      <c r="E23">
        <f t="shared" si="2"/>
        <v>1.3972489860684849</v>
      </c>
      <c r="F23">
        <f>E23/E24</f>
        <v>0.67252176846751344</v>
      </c>
    </row>
    <row r="24" spans="1:6" x14ac:dyDescent="0.25">
      <c r="B24" t="s">
        <v>15</v>
      </c>
      <c r="C24">
        <v>23696.153999999999</v>
      </c>
      <c r="D24">
        <v>11405.397000000001</v>
      </c>
      <c r="E24">
        <f t="shared" si="2"/>
        <v>2.0776264079189875</v>
      </c>
    </row>
    <row r="26" spans="1:6" x14ac:dyDescent="0.25">
      <c r="A26" t="s">
        <v>20</v>
      </c>
      <c r="B26" t="s">
        <v>8</v>
      </c>
      <c r="C26">
        <v>6336.0829999999996</v>
      </c>
      <c r="D26">
        <v>10503.325999999999</v>
      </c>
      <c r="E26">
        <f>C26/D26</f>
        <v>0.60324539103137431</v>
      </c>
    </row>
    <row r="27" spans="1:6" x14ac:dyDescent="0.25">
      <c r="B27" t="s">
        <v>10</v>
      </c>
      <c r="C27">
        <v>16490.569</v>
      </c>
      <c r="D27">
        <v>14372.912</v>
      </c>
      <c r="E27">
        <f t="shared" ref="E27:E29" si="3">C27/D27</f>
        <v>1.1473366705369099</v>
      </c>
    </row>
    <row r="28" spans="1:6" x14ac:dyDescent="0.25">
      <c r="B28" t="s">
        <v>11</v>
      </c>
      <c r="C28">
        <v>13628.569</v>
      </c>
      <c r="D28">
        <v>11321.325999999999</v>
      </c>
      <c r="E28">
        <f t="shared" si="3"/>
        <v>1.2037961807653981</v>
      </c>
    </row>
    <row r="29" spans="1:6" x14ac:dyDescent="0.25">
      <c r="B29" t="s">
        <v>12</v>
      </c>
      <c r="C29">
        <v>13816.496999999999</v>
      </c>
      <c r="D29">
        <v>13455.376</v>
      </c>
      <c r="E29">
        <f t="shared" si="3"/>
        <v>1.0268384175960596</v>
      </c>
    </row>
    <row r="33" spans="1:13" ht="18.75" x14ac:dyDescent="0.3">
      <c r="A33" s="2" t="s">
        <v>22</v>
      </c>
      <c r="B33" s="2" t="s">
        <v>1</v>
      </c>
      <c r="C33" s="2" t="s">
        <v>23</v>
      </c>
      <c r="D33" s="2" t="s">
        <v>27</v>
      </c>
      <c r="E33" s="2"/>
      <c r="F33" s="2"/>
    </row>
    <row r="36" spans="1:13" x14ac:dyDescent="0.25">
      <c r="C36" t="s">
        <v>22</v>
      </c>
      <c r="D36" t="s">
        <v>24</v>
      </c>
      <c r="E36" t="s">
        <v>25</v>
      </c>
    </row>
    <row r="37" spans="1:13" x14ac:dyDescent="0.25">
      <c r="A37" t="s">
        <v>7</v>
      </c>
      <c r="B37" t="s">
        <v>8</v>
      </c>
      <c r="C37">
        <v>8180.6189999999997</v>
      </c>
      <c r="D37">
        <v>50811.781999999999</v>
      </c>
      <c r="E37">
        <f>C37/D37</f>
        <v>0.16099846685164476</v>
      </c>
      <c r="F37">
        <f>E37/E42</f>
        <v>0.29060575546821393</v>
      </c>
      <c r="H37" s="1"/>
      <c r="I37" s="1"/>
      <c r="J37" s="1"/>
      <c r="K37" s="1"/>
      <c r="L37" s="1"/>
      <c r="M37" s="1"/>
    </row>
    <row r="38" spans="1:13" x14ac:dyDescent="0.25">
      <c r="B38" t="s">
        <v>9</v>
      </c>
      <c r="C38">
        <v>10589.254999999999</v>
      </c>
      <c r="D38">
        <v>39086.794000000002</v>
      </c>
      <c r="E38">
        <f t="shared" ref="E38:E42" si="4">C38/D38</f>
        <v>0.27091643791506664</v>
      </c>
      <c r="F38">
        <f>E38/0.55401</f>
        <v>0.48901001410636386</v>
      </c>
      <c r="H38" s="1"/>
      <c r="I38" s="1" t="s">
        <v>8</v>
      </c>
      <c r="J38" s="1" t="s">
        <v>9</v>
      </c>
      <c r="K38" s="1" t="s">
        <v>10</v>
      </c>
      <c r="L38" s="1" t="s">
        <v>11</v>
      </c>
      <c r="M38" s="1" t="s">
        <v>12</v>
      </c>
    </row>
    <row r="39" spans="1:13" x14ac:dyDescent="0.25">
      <c r="B39" t="s">
        <v>10</v>
      </c>
      <c r="C39">
        <v>10381.548000000001</v>
      </c>
      <c r="D39">
        <v>35843.843999999997</v>
      </c>
      <c r="E39">
        <f t="shared" si="4"/>
        <v>0.28963266328243148</v>
      </c>
      <c r="F39">
        <f t="shared" ref="F39:F41" si="5">E39/0.55401</f>
        <v>0.52279320460358381</v>
      </c>
      <c r="H39" s="1" t="s">
        <v>13</v>
      </c>
      <c r="I39" s="1">
        <v>0.29060575546821393</v>
      </c>
      <c r="J39" s="1">
        <v>0.4890100983484062</v>
      </c>
      <c r="K39" s="1">
        <v>0.71947438350409698</v>
      </c>
      <c r="L39" s="1">
        <v>0.4289345677837576</v>
      </c>
      <c r="M39" s="1">
        <v>0.61808118068331552</v>
      </c>
    </row>
    <row r="40" spans="1:13" x14ac:dyDescent="0.25">
      <c r="B40" t="s">
        <v>11</v>
      </c>
      <c r="C40">
        <v>11425.518</v>
      </c>
      <c r="D40">
        <v>48080.317000000003</v>
      </c>
      <c r="E40">
        <f t="shared" si="4"/>
        <v>0.23763399896053097</v>
      </c>
      <c r="F40">
        <f>E40/E42</f>
        <v>0.4289345677837576</v>
      </c>
      <c r="H40" s="1" t="s">
        <v>14</v>
      </c>
      <c r="I40" s="1">
        <v>0.30183307594271269</v>
      </c>
      <c r="J40" s="1">
        <v>0.20626195460783955</v>
      </c>
      <c r="K40" s="1">
        <v>0.83293833102012926</v>
      </c>
      <c r="L40" s="1">
        <v>0.74146478504094371</v>
      </c>
      <c r="M40" s="1">
        <v>0.48897488573024733</v>
      </c>
    </row>
    <row r="41" spans="1:13" x14ac:dyDescent="0.25">
      <c r="B41" t="s">
        <v>12</v>
      </c>
      <c r="C41">
        <v>16463.811000000002</v>
      </c>
      <c r="D41">
        <v>48080.317000000003</v>
      </c>
      <c r="E41">
        <f t="shared" si="4"/>
        <v>0.34242309592093578</v>
      </c>
      <c r="F41">
        <f t="shared" si="5"/>
        <v>0.6180810742061259</v>
      </c>
      <c r="H41" s="1" t="s">
        <v>16</v>
      </c>
      <c r="I41" s="1">
        <v>7.2215885552416911E-2</v>
      </c>
      <c r="J41" s="1">
        <v>8.5849263584539245E-2</v>
      </c>
      <c r="K41" s="1">
        <v>0.5227932946654763</v>
      </c>
      <c r="L41" s="1">
        <v>1.4836054152483775</v>
      </c>
      <c r="M41" s="1">
        <v>0.78463854504379604</v>
      </c>
    </row>
    <row r="42" spans="1:13" x14ac:dyDescent="0.25">
      <c r="B42" t="s">
        <v>26</v>
      </c>
      <c r="C42">
        <v>18152.082999999999</v>
      </c>
      <c r="D42">
        <v>32764.906999999999</v>
      </c>
      <c r="E42">
        <f t="shared" si="4"/>
        <v>0.55400990456038834</v>
      </c>
      <c r="H42" s="1"/>
      <c r="I42" s="1"/>
      <c r="J42" s="1"/>
      <c r="K42" s="1"/>
      <c r="L42" s="1"/>
      <c r="M42" s="1"/>
    </row>
    <row r="43" spans="1:13" x14ac:dyDescent="0.25">
      <c r="H43" s="1"/>
      <c r="I43" s="1"/>
      <c r="J43" s="1"/>
      <c r="K43" s="1"/>
      <c r="L43" s="1"/>
      <c r="M43" s="1"/>
    </row>
    <row r="44" spans="1:13" x14ac:dyDescent="0.25">
      <c r="A44" t="s">
        <v>18</v>
      </c>
      <c r="B44" t="s">
        <v>8</v>
      </c>
      <c r="C44">
        <v>9010.1540000000005</v>
      </c>
      <c r="D44">
        <v>39777.158000000003</v>
      </c>
      <c r="E44">
        <f>C44/D44</f>
        <v>0.22651578074029322</v>
      </c>
      <c r="F44">
        <f>E44/0.750467</f>
        <v>0.30183309957705429</v>
      </c>
    </row>
    <row r="45" spans="1:13" x14ac:dyDescent="0.25">
      <c r="B45" t="s">
        <v>9</v>
      </c>
      <c r="C45">
        <v>5696.9830000000002</v>
      </c>
      <c r="D45">
        <v>36803.927000000003</v>
      </c>
      <c r="E45">
        <f t="shared" ref="E45:E48" si="6">C45/D45</f>
        <v>0.15479280240937332</v>
      </c>
      <c r="F45">
        <f t="shared" ref="F45:F47" si="7">E45/0.750467</f>
        <v>0.20626197075870534</v>
      </c>
    </row>
    <row r="46" spans="1:13" x14ac:dyDescent="0.25">
      <c r="B46" t="s">
        <v>10</v>
      </c>
      <c r="C46">
        <v>22456.539000000001</v>
      </c>
      <c r="D46">
        <v>41590.663999999997</v>
      </c>
      <c r="E46">
        <f t="shared" si="6"/>
        <v>0.5399418244440628</v>
      </c>
      <c r="F46">
        <f t="shared" si="7"/>
        <v>0.71947443984087611</v>
      </c>
    </row>
    <row r="47" spans="1:13" x14ac:dyDescent="0.25">
      <c r="B47" t="s">
        <v>12</v>
      </c>
      <c r="C47">
        <v>11367.468000000001</v>
      </c>
      <c r="D47">
        <v>30977.441999999999</v>
      </c>
      <c r="E47">
        <f t="shared" si="6"/>
        <v>0.36695954430323852</v>
      </c>
      <c r="F47">
        <f t="shared" si="7"/>
        <v>0.48897492401829595</v>
      </c>
    </row>
    <row r="48" spans="1:13" x14ac:dyDescent="0.25">
      <c r="B48" t="s">
        <v>26</v>
      </c>
      <c r="C48">
        <v>20619.983</v>
      </c>
      <c r="D48">
        <v>27476.2</v>
      </c>
      <c r="E48">
        <f t="shared" si="6"/>
        <v>0.75046705876358444</v>
      </c>
    </row>
    <row r="50" spans="1:6" x14ac:dyDescent="0.25">
      <c r="A50" t="s">
        <v>19</v>
      </c>
      <c r="B50" t="s">
        <v>8</v>
      </c>
      <c r="C50">
        <v>1141.8409999999999</v>
      </c>
      <c r="D50">
        <v>52444.868999999999</v>
      </c>
      <c r="E50">
        <f>C50/D50</f>
        <v>2.1772215695686072E-2</v>
      </c>
      <c r="F50">
        <f>E50/0.301488</f>
        <v>7.2215861645193419E-2</v>
      </c>
    </row>
    <row r="51" spans="1:6" x14ac:dyDescent="0.25">
      <c r="B51" t="s">
        <v>9</v>
      </c>
      <c r="C51">
        <v>2021.82</v>
      </c>
      <c r="D51">
        <v>78115.285999999993</v>
      </c>
      <c r="E51">
        <f t="shared" ref="E51:E53" si="8">C51/D51</f>
        <v>2.5882514211110999E-2</v>
      </c>
      <c r="F51">
        <f t="shared" ref="F51:F52" si="9">E51/0.301488</f>
        <v>8.5849235163956775E-2</v>
      </c>
    </row>
    <row r="52" spans="1:6" x14ac:dyDescent="0.25">
      <c r="B52" t="s">
        <v>11</v>
      </c>
      <c r="C52">
        <v>15777.882</v>
      </c>
      <c r="D52">
        <v>70581.077999999994</v>
      </c>
      <c r="E52">
        <f t="shared" si="8"/>
        <v>0.22354266110812307</v>
      </c>
      <c r="F52">
        <f t="shared" si="9"/>
        <v>0.74146453957743952</v>
      </c>
    </row>
    <row r="53" spans="1:6" x14ac:dyDescent="0.25">
      <c r="B53" t="s">
        <v>26</v>
      </c>
      <c r="C53">
        <v>18097.397000000001</v>
      </c>
      <c r="D53">
        <v>60026.942999999999</v>
      </c>
      <c r="E53">
        <f t="shared" si="8"/>
        <v>0.30148790019175226</v>
      </c>
    </row>
    <row r="56" spans="1:6" x14ac:dyDescent="0.25">
      <c r="A56" t="s">
        <v>20</v>
      </c>
      <c r="B56" t="s">
        <v>10</v>
      </c>
      <c r="C56">
        <v>13552.347</v>
      </c>
      <c r="D56">
        <v>14522.254999999999</v>
      </c>
      <c r="E56">
        <f>C56/D56</f>
        <v>0.93321230070674288</v>
      </c>
      <c r="F56">
        <f>E56/1.120386</f>
        <v>0.83293820228630377</v>
      </c>
    </row>
    <row r="57" spans="1:6" x14ac:dyDescent="0.25">
      <c r="B57" t="s">
        <v>11</v>
      </c>
      <c r="C57">
        <v>16536.983</v>
      </c>
      <c r="D57">
        <v>9948.7900000000009</v>
      </c>
      <c r="E57">
        <f t="shared" ref="E57:E59" si="10">C57/D57</f>
        <v>1.6622104798674009</v>
      </c>
      <c r="F57">
        <f t="shared" ref="F57" si="11">E57/1.120386</f>
        <v>1.4836051859514496</v>
      </c>
    </row>
    <row r="58" spans="1:6" x14ac:dyDescent="0.25">
      <c r="B58" t="s">
        <v>12</v>
      </c>
      <c r="C58">
        <v>17864.196</v>
      </c>
      <c r="D58">
        <v>20321.054</v>
      </c>
      <c r="E58">
        <f t="shared" si="10"/>
        <v>0.87909790505945218</v>
      </c>
      <c r="F58">
        <f>E58/E59</f>
        <v>0.78463854504379604</v>
      </c>
    </row>
    <row r="59" spans="1:6" x14ac:dyDescent="0.25">
      <c r="B59" t="s">
        <v>26</v>
      </c>
      <c r="C59">
        <v>18062.569</v>
      </c>
      <c r="D59">
        <v>16121.74</v>
      </c>
      <c r="E59">
        <f t="shared" si="10"/>
        <v>1.1203858268400309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4407-0AF7-499A-9D1C-7008102B8928}">
  <dimension ref="A1:N47"/>
  <sheetViews>
    <sheetView topLeftCell="A19" workbookViewId="0">
      <selection activeCell="R30" sqref="R30"/>
    </sheetView>
  </sheetViews>
  <sheetFormatPr defaultRowHeight="15" x14ac:dyDescent="0.25"/>
  <cols>
    <col min="1" max="1" width="12.7109375" customWidth="1"/>
    <col min="3" max="3" width="12.28515625" customWidth="1"/>
  </cols>
  <sheetData>
    <row r="1" spans="1:14" ht="18.75" x14ac:dyDescent="0.3">
      <c r="A1" s="2" t="s">
        <v>28</v>
      </c>
      <c r="B1" s="2" t="s">
        <v>1</v>
      </c>
      <c r="C1" s="2" t="s">
        <v>2</v>
      </c>
      <c r="D1" s="2" t="s">
        <v>27</v>
      </c>
      <c r="E1" s="2"/>
      <c r="F1" s="2"/>
    </row>
    <row r="3" spans="1:14" x14ac:dyDescent="0.25">
      <c r="A3" t="s">
        <v>7</v>
      </c>
      <c r="C3" t="s">
        <v>29</v>
      </c>
      <c r="D3" t="s">
        <v>24</v>
      </c>
      <c r="E3" t="s">
        <v>30</v>
      </c>
      <c r="F3" t="s">
        <v>31</v>
      </c>
      <c r="G3" t="s">
        <v>28</v>
      </c>
    </row>
    <row r="4" spans="1:14" x14ac:dyDescent="0.25">
      <c r="B4" t="s">
        <v>8</v>
      </c>
      <c r="C4">
        <v>11378.701999999999</v>
      </c>
      <c r="D4">
        <v>31026.601999999999</v>
      </c>
      <c r="E4">
        <f>C4/D4</f>
        <v>0.36674019281905251</v>
      </c>
      <c r="F4">
        <v>0.76822412961689879</v>
      </c>
      <c r="G4">
        <f>E4/F4</f>
        <v>0.47738697429608212</v>
      </c>
    </row>
    <row r="5" spans="1:14" x14ac:dyDescent="0.25">
      <c r="B5" t="s">
        <v>11</v>
      </c>
      <c r="C5">
        <v>50172.61</v>
      </c>
      <c r="D5">
        <v>51189.317000000003</v>
      </c>
      <c r="E5">
        <f t="shared" ref="E5:E6" si="0">C5/D5</f>
        <v>0.98013829721541312</v>
      </c>
      <c r="F5">
        <v>1.1400053370651502</v>
      </c>
      <c r="G5">
        <f>E5/F5</f>
        <v>0.85976641104040652</v>
      </c>
    </row>
    <row r="6" spans="1:14" x14ac:dyDescent="0.25">
      <c r="B6" t="s">
        <v>12</v>
      </c>
      <c r="C6">
        <v>40840.044999999998</v>
      </c>
      <c r="D6">
        <v>49645.773000000001</v>
      </c>
      <c r="E6">
        <f t="shared" si="0"/>
        <v>0.82262884697152361</v>
      </c>
      <c r="F6">
        <v>1.2342935543953752</v>
      </c>
      <c r="G6">
        <f>E6/F6</f>
        <v>0.66647747129692525</v>
      </c>
      <c r="I6" s="1"/>
      <c r="J6" s="1"/>
      <c r="K6" s="1"/>
      <c r="L6" s="1"/>
      <c r="M6" s="1"/>
      <c r="N6" s="1"/>
    </row>
    <row r="7" spans="1:14" x14ac:dyDescent="0.25">
      <c r="I7" s="1"/>
      <c r="J7" s="1"/>
      <c r="K7" s="1" t="s">
        <v>28</v>
      </c>
      <c r="L7" s="1"/>
      <c r="M7" s="1"/>
      <c r="N7" s="1"/>
    </row>
    <row r="8" spans="1:14" x14ac:dyDescent="0.25">
      <c r="I8" s="1"/>
      <c r="J8" s="1" t="s">
        <v>8</v>
      </c>
      <c r="K8" s="1" t="s">
        <v>11</v>
      </c>
      <c r="L8" s="1" t="s">
        <v>12</v>
      </c>
      <c r="M8" s="1"/>
      <c r="N8" s="1"/>
    </row>
    <row r="9" spans="1:14" x14ac:dyDescent="0.25">
      <c r="A9" t="s">
        <v>18</v>
      </c>
      <c r="C9" t="s">
        <v>29</v>
      </c>
      <c r="D9" t="s">
        <v>24</v>
      </c>
      <c r="E9" t="s">
        <v>30</v>
      </c>
      <c r="F9" t="s">
        <v>31</v>
      </c>
      <c r="G9" t="s">
        <v>28</v>
      </c>
      <c r="I9" s="1" t="s">
        <v>13</v>
      </c>
      <c r="J9" s="1">
        <v>0.47738697429608212</v>
      </c>
      <c r="K9" s="1">
        <v>0.85976641104040652</v>
      </c>
      <c r="L9" s="1">
        <v>0.66647747129692525</v>
      </c>
      <c r="M9" s="1"/>
      <c r="N9" s="1"/>
    </row>
    <row r="10" spans="1:14" x14ac:dyDescent="0.25">
      <c r="B10" t="s">
        <v>8</v>
      </c>
      <c r="C10">
        <v>7716.9740000000002</v>
      </c>
      <c r="D10">
        <v>7709.0240000000003</v>
      </c>
      <c r="E10">
        <f>C10/D10</f>
        <v>1.0010312589505495</v>
      </c>
      <c r="F10">
        <v>0.76861750403515927</v>
      </c>
      <c r="G10">
        <f>E10/F10</f>
        <v>1.3023789514228377</v>
      </c>
      <c r="I10" s="1" t="s">
        <v>14</v>
      </c>
      <c r="J10" s="1">
        <v>1.3023789514228377</v>
      </c>
      <c r="K10" s="1">
        <v>0.92185109331244908</v>
      </c>
      <c r="L10" s="1">
        <v>1.0778287134619537</v>
      </c>
      <c r="M10" s="1"/>
      <c r="N10" s="1"/>
    </row>
    <row r="11" spans="1:14" x14ac:dyDescent="0.25">
      <c r="B11" t="s">
        <v>11</v>
      </c>
      <c r="C11">
        <v>46674.044999999998</v>
      </c>
      <c r="D11">
        <v>44374.803</v>
      </c>
      <c r="E11">
        <f t="shared" ref="E11:E12" si="1">C11/D11</f>
        <v>1.0518141342509171</v>
      </c>
      <c r="F11">
        <v>1.1409805139694278</v>
      </c>
      <c r="G11">
        <f>E11/F11</f>
        <v>0.92185109331244908</v>
      </c>
      <c r="I11" s="1" t="s">
        <v>16</v>
      </c>
      <c r="J11" s="1">
        <v>0.35841375616089799</v>
      </c>
      <c r="K11" s="1">
        <v>0.96974914188923056</v>
      </c>
      <c r="L11" s="1">
        <v>0.17783715818457821</v>
      </c>
      <c r="M11" s="1"/>
      <c r="N11" s="1"/>
    </row>
    <row r="12" spans="1:14" x14ac:dyDescent="0.25">
      <c r="B12" t="s">
        <v>12</v>
      </c>
      <c r="C12">
        <v>33450.489000000001</v>
      </c>
      <c r="D12">
        <v>25908.902999999998</v>
      </c>
      <c r="E12">
        <f t="shared" si="1"/>
        <v>1.2910808689970394</v>
      </c>
      <c r="F12">
        <v>1.1978534741852684</v>
      </c>
      <c r="G12">
        <f>E12/F12</f>
        <v>1.0778287134619537</v>
      </c>
      <c r="I12" s="1"/>
      <c r="J12" s="1"/>
      <c r="K12" s="1"/>
      <c r="L12" s="1"/>
      <c r="M12" s="1"/>
      <c r="N12" s="1"/>
    </row>
    <row r="13" spans="1:14" x14ac:dyDescent="0.25">
      <c r="I13" s="1"/>
      <c r="J13" s="1"/>
      <c r="K13" s="1"/>
      <c r="L13" s="1"/>
      <c r="M13" s="1"/>
      <c r="N13" s="1"/>
    </row>
    <row r="14" spans="1:14" x14ac:dyDescent="0.25">
      <c r="C14" t="s">
        <v>29</v>
      </c>
      <c r="D14" t="s">
        <v>24</v>
      </c>
      <c r="E14" t="s">
        <v>30</v>
      </c>
      <c r="F14" t="s">
        <v>31</v>
      </c>
      <c r="G14" t="s">
        <v>28</v>
      </c>
      <c r="I14" s="1"/>
      <c r="J14" s="1"/>
      <c r="K14" s="1"/>
      <c r="L14" s="1"/>
      <c r="M14" s="1"/>
      <c r="N14" s="1"/>
    </row>
    <row r="15" spans="1:14" x14ac:dyDescent="0.25">
      <c r="A15" s="3" t="s">
        <v>19</v>
      </c>
      <c r="B15" t="s">
        <v>8</v>
      </c>
      <c r="C15">
        <v>5478.3969999999999</v>
      </c>
      <c r="D15">
        <v>14122.425999999999</v>
      </c>
      <c r="E15">
        <f>C15/D15</f>
        <v>0.38792180606929716</v>
      </c>
      <c r="F15">
        <v>1.0823295685535923</v>
      </c>
      <c r="G15">
        <f>E15/F15</f>
        <v>0.35841375616089799</v>
      </c>
      <c r="I15" s="1"/>
      <c r="J15" s="1"/>
      <c r="K15" s="1"/>
      <c r="L15" s="1"/>
      <c r="M15" s="1"/>
      <c r="N15" s="1"/>
    </row>
    <row r="16" spans="1:14" x14ac:dyDescent="0.25">
      <c r="B16" t="s">
        <v>11</v>
      </c>
      <c r="C16">
        <v>5326.74</v>
      </c>
      <c r="D16">
        <v>10586.012000000001</v>
      </c>
      <c r="E16">
        <f t="shared" ref="E16:E17" si="2">C16/D16</f>
        <v>0.50318665801625762</v>
      </c>
      <c r="F16">
        <v>0.51888332382121771</v>
      </c>
      <c r="G16">
        <f>E16/F16</f>
        <v>0.96974914188923056</v>
      </c>
    </row>
    <row r="17" spans="1:14" x14ac:dyDescent="0.25">
      <c r="B17" t="s">
        <v>12</v>
      </c>
      <c r="C17">
        <v>3129.1039999999998</v>
      </c>
      <c r="D17">
        <v>15404.225</v>
      </c>
      <c r="E17">
        <f t="shared" si="2"/>
        <v>0.20313284180151872</v>
      </c>
      <c r="F17">
        <v>1.1422407098447107</v>
      </c>
      <c r="G17">
        <f>E17/F17</f>
        <v>0.17783715818457821</v>
      </c>
    </row>
    <row r="24" spans="1:14" ht="18.75" x14ac:dyDescent="0.3">
      <c r="A24" s="2" t="s">
        <v>28</v>
      </c>
      <c r="B24" s="2" t="s">
        <v>1</v>
      </c>
      <c r="C24" s="2" t="s">
        <v>23</v>
      </c>
      <c r="D24" s="2" t="s">
        <v>27</v>
      </c>
      <c r="E24" s="2"/>
    </row>
    <row r="28" spans="1:14" x14ac:dyDescent="0.25">
      <c r="C28" t="s">
        <v>29</v>
      </c>
      <c r="D28" t="s">
        <v>24</v>
      </c>
      <c r="E28" t="s">
        <v>30</v>
      </c>
      <c r="F28" t="s">
        <v>31</v>
      </c>
      <c r="G28" t="s">
        <v>28</v>
      </c>
    </row>
    <row r="29" spans="1:14" x14ac:dyDescent="0.25">
      <c r="A29" t="s">
        <v>7</v>
      </c>
      <c r="B29" t="s">
        <v>8</v>
      </c>
      <c r="C29">
        <v>13378.995000000001</v>
      </c>
      <c r="D29">
        <v>13338.903</v>
      </c>
      <c r="E29">
        <v>1.0030056444671649</v>
      </c>
      <c r="F29">
        <v>0.71682549612954416</v>
      </c>
      <c r="G29">
        <f>E29/F29</f>
        <v>1.3992326582729453</v>
      </c>
    </row>
    <row r="30" spans="1:14" x14ac:dyDescent="0.25">
      <c r="B30" t="s">
        <v>9</v>
      </c>
      <c r="C30">
        <v>11847.016</v>
      </c>
      <c r="D30">
        <v>15274.924000000001</v>
      </c>
      <c r="E30">
        <v>0.77558592108216051</v>
      </c>
      <c r="F30">
        <v>0.95459104096076031</v>
      </c>
      <c r="G30">
        <f>E30/F30</f>
        <v>0.81247978223382677</v>
      </c>
      <c r="I30" s="1"/>
      <c r="J30" s="1"/>
      <c r="K30" s="1"/>
      <c r="L30" s="1"/>
      <c r="M30" s="1"/>
      <c r="N30" s="1"/>
    </row>
    <row r="31" spans="1:14" x14ac:dyDescent="0.25">
      <c r="B31" t="s">
        <v>10</v>
      </c>
      <c r="C31">
        <v>10551.61</v>
      </c>
      <c r="D31">
        <v>15511.781999999999</v>
      </c>
      <c r="E31">
        <v>0.68023196819037302</v>
      </c>
      <c r="F31">
        <v>1.5425504328762023</v>
      </c>
      <c r="G31">
        <f>E31/F31</f>
        <v>0.44097875420645333</v>
      </c>
      <c r="I31" s="1"/>
      <c r="J31" s="1"/>
      <c r="K31" s="1"/>
      <c r="L31" s="1" t="s">
        <v>28</v>
      </c>
      <c r="M31" s="1"/>
      <c r="N31" s="1"/>
    </row>
    <row r="32" spans="1:14" x14ac:dyDescent="0.25">
      <c r="B32" t="s">
        <v>11</v>
      </c>
      <c r="C32">
        <v>12362.673000000001</v>
      </c>
      <c r="D32">
        <v>14806.692999999999</v>
      </c>
      <c r="E32">
        <v>0.83493815938508353</v>
      </c>
      <c r="F32">
        <v>0.71423551581781031</v>
      </c>
      <c r="G32">
        <f>E32/F32</f>
        <v>1.1689955776408947</v>
      </c>
      <c r="I32" s="1"/>
      <c r="J32" s="1" t="s">
        <v>8</v>
      </c>
      <c r="K32" s="1" t="s">
        <v>9</v>
      </c>
      <c r="L32" s="1" t="s">
        <v>10</v>
      </c>
      <c r="M32" s="1" t="s">
        <v>11</v>
      </c>
      <c r="N32" s="1" t="s">
        <v>12</v>
      </c>
    </row>
    <row r="33" spans="1:14" x14ac:dyDescent="0.25">
      <c r="B33" t="s">
        <v>12</v>
      </c>
      <c r="C33">
        <v>15129.258</v>
      </c>
      <c r="D33">
        <v>14328.288</v>
      </c>
      <c r="E33">
        <v>1.0559013051663952</v>
      </c>
      <c r="F33">
        <v>1.2855168921650628</v>
      </c>
      <c r="G33">
        <f>E33/F33</f>
        <v>0.82138267618409133</v>
      </c>
      <c r="I33" s="1" t="s">
        <v>13</v>
      </c>
      <c r="J33" s="1">
        <v>1.3992326582729453</v>
      </c>
      <c r="K33" s="1">
        <v>0.81247978223382677</v>
      </c>
      <c r="L33" s="1">
        <v>0.44097875420645333</v>
      </c>
      <c r="M33" s="1">
        <v>1.1689955776408947</v>
      </c>
      <c r="N33" s="1">
        <v>0.82138267618409133</v>
      </c>
    </row>
    <row r="34" spans="1:14" x14ac:dyDescent="0.25">
      <c r="I34" s="1" t="s">
        <v>14</v>
      </c>
      <c r="J34" s="1">
        <v>0.53318593156443106</v>
      </c>
      <c r="K34" s="1">
        <v>2.0643125104590401</v>
      </c>
      <c r="L34" s="1">
        <v>0.71450857100721965</v>
      </c>
      <c r="M34" s="1">
        <v>0.25687064515183228</v>
      </c>
      <c r="N34" s="1">
        <v>0.8203130461459045</v>
      </c>
    </row>
    <row r="35" spans="1:14" x14ac:dyDescent="0.25">
      <c r="C35" t="s">
        <v>29</v>
      </c>
      <c r="D35" t="s">
        <v>24</v>
      </c>
      <c r="E35" t="s">
        <v>30</v>
      </c>
      <c r="F35" t="s">
        <v>31</v>
      </c>
      <c r="G35" t="s">
        <v>28</v>
      </c>
      <c r="I35" s="1" t="s">
        <v>16</v>
      </c>
      <c r="J35" s="1">
        <v>1.1450985402911242</v>
      </c>
      <c r="K35" s="1">
        <v>3.0400520867147818</v>
      </c>
      <c r="L35" s="1">
        <v>2.1343214197221942</v>
      </c>
      <c r="M35" s="1">
        <v>5.0893713382514809</v>
      </c>
      <c r="N35" s="1">
        <v>3.1842201190999209</v>
      </c>
    </row>
    <row r="36" spans="1:14" x14ac:dyDescent="0.25">
      <c r="A36" t="s">
        <v>18</v>
      </c>
      <c r="B36" t="s">
        <v>8</v>
      </c>
      <c r="C36">
        <v>14169.245999999999</v>
      </c>
      <c r="D36">
        <v>15999.237999999999</v>
      </c>
      <c r="E36">
        <v>0.88562005265500765</v>
      </c>
      <c r="F36">
        <v>1.6609966621896661</v>
      </c>
      <c r="G36">
        <f>E36/F36</f>
        <v>0.53318593156443106</v>
      </c>
      <c r="I36" s="1"/>
      <c r="J36" s="1"/>
      <c r="K36" s="1"/>
      <c r="L36" s="1"/>
      <c r="M36" s="1"/>
      <c r="N36" s="1"/>
    </row>
    <row r="37" spans="1:14" x14ac:dyDescent="0.25">
      <c r="B37" t="s">
        <v>9</v>
      </c>
      <c r="C37">
        <v>23359.136999999999</v>
      </c>
      <c r="D37">
        <v>25893.621999999999</v>
      </c>
      <c r="E37">
        <v>0.90211933270671829</v>
      </c>
      <c r="F37">
        <v>2.0643125104590401</v>
      </c>
      <c r="G37">
        <v>2.0643125104590401</v>
      </c>
      <c r="I37" s="1"/>
      <c r="J37" s="1"/>
      <c r="K37" s="1"/>
      <c r="L37" s="1"/>
      <c r="M37" s="1"/>
      <c r="N37" s="1"/>
    </row>
    <row r="38" spans="1:14" x14ac:dyDescent="0.25">
      <c r="B38" t="s">
        <v>10</v>
      </c>
      <c r="C38">
        <v>18455.472000000002</v>
      </c>
      <c r="D38">
        <v>18813.087</v>
      </c>
      <c r="E38">
        <v>0.98099115791044833</v>
      </c>
      <c r="F38">
        <v>1.3729592585958441</v>
      </c>
      <c r="G38">
        <f>E38/F38</f>
        <v>0.71450857100721965</v>
      </c>
    </row>
    <row r="39" spans="1:14" x14ac:dyDescent="0.25">
      <c r="B39" t="s">
        <v>11</v>
      </c>
      <c r="C39">
        <v>9043.1370000000006</v>
      </c>
      <c r="D39">
        <v>12689.681</v>
      </c>
      <c r="E39">
        <v>0.71263706313815145</v>
      </c>
      <c r="F39">
        <v>2.7743032401266507</v>
      </c>
      <c r="G39">
        <f>E39/F39</f>
        <v>0.25687064515183228</v>
      </c>
    </row>
    <row r="40" spans="1:14" x14ac:dyDescent="0.25">
      <c r="B40" t="s">
        <v>12</v>
      </c>
      <c r="C40">
        <v>28734.136999999999</v>
      </c>
      <c r="D40">
        <v>27138.692999999999</v>
      </c>
      <c r="E40">
        <v>1.0587885348789641</v>
      </c>
      <c r="F40">
        <v>1.2907127831911176</v>
      </c>
      <c r="G40">
        <f>E40/F40</f>
        <v>0.8203130461459045</v>
      </c>
    </row>
    <row r="42" spans="1:14" x14ac:dyDescent="0.25">
      <c r="C42" t="s">
        <v>29</v>
      </c>
      <c r="D42" t="s">
        <v>24</v>
      </c>
      <c r="E42" t="s">
        <v>30</v>
      </c>
      <c r="F42" t="s">
        <v>31</v>
      </c>
      <c r="G42" t="s">
        <v>28</v>
      </c>
    </row>
    <row r="43" spans="1:14" x14ac:dyDescent="0.25">
      <c r="A43" t="s">
        <v>19</v>
      </c>
      <c r="B43" t="s">
        <v>8</v>
      </c>
      <c r="C43">
        <v>20776.128000000001</v>
      </c>
      <c r="D43">
        <v>23538.451000000001</v>
      </c>
      <c r="E43">
        <v>0.88264635595604823</v>
      </c>
      <c r="F43">
        <v>0.77080384342438213</v>
      </c>
      <c r="G43">
        <f>E43/F43</f>
        <v>1.1450985402911242</v>
      </c>
    </row>
    <row r="44" spans="1:14" x14ac:dyDescent="0.25">
      <c r="B44" t="s">
        <v>9</v>
      </c>
      <c r="C44">
        <v>18791.743999999999</v>
      </c>
      <c r="D44">
        <v>14144.823</v>
      </c>
      <c r="E44">
        <v>1.328524506810725</v>
      </c>
      <c r="F44">
        <v>0.43700715281046015</v>
      </c>
      <c r="G44">
        <f>E44/F44</f>
        <v>3.0400520867147818</v>
      </c>
    </row>
    <row r="45" spans="1:14" x14ac:dyDescent="0.25">
      <c r="B45" t="s">
        <v>10</v>
      </c>
      <c r="C45">
        <v>29287.401000000002</v>
      </c>
      <c r="D45">
        <v>36255.43</v>
      </c>
      <c r="E45">
        <v>0.80780729948589769</v>
      </c>
      <c r="F45">
        <v>0.37848437073317792</v>
      </c>
      <c r="G45">
        <f>E45/F45</f>
        <v>2.1343214197221942</v>
      </c>
    </row>
    <row r="46" spans="1:14" x14ac:dyDescent="0.25">
      <c r="B46" t="s">
        <v>11</v>
      </c>
      <c r="C46">
        <v>10634.016</v>
      </c>
      <c r="D46">
        <v>10170.681</v>
      </c>
      <c r="E46">
        <v>1.0455559465487119</v>
      </c>
      <c r="F46">
        <v>0.20543911557216538</v>
      </c>
      <c r="G46">
        <f>E46/F46</f>
        <v>5.0893713382514809</v>
      </c>
    </row>
    <row r="47" spans="1:14" x14ac:dyDescent="0.25">
      <c r="B47" t="s">
        <v>12</v>
      </c>
      <c r="C47">
        <v>34846.714</v>
      </c>
      <c r="D47">
        <v>34924.927000000003</v>
      </c>
      <c r="E47">
        <v>0.99776053934200049</v>
      </c>
      <c r="F47">
        <v>0.31334534109533735</v>
      </c>
      <c r="G47">
        <f>E47/F47</f>
        <v>3.1842201190999209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B0D4E-56BA-4E66-B5A2-33908322B870}">
  <dimension ref="A1:AA59"/>
  <sheetViews>
    <sheetView tabSelected="1" workbookViewId="0">
      <selection activeCell="H2" sqref="H2"/>
    </sheetView>
  </sheetViews>
  <sheetFormatPr defaultRowHeight="15" x14ac:dyDescent="0.25"/>
  <cols>
    <col min="1" max="1" width="11.5703125" customWidth="1"/>
  </cols>
  <sheetData>
    <row r="1" spans="1:27" ht="18.75" x14ac:dyDescent="0.3">
      <c r="A1" s="2" t="s">
        <v>22</v>
      </c>
      <c r="B1" s="2" t="s">
        <v>1</v>
      </c>
      <c r="C1" s="2" t="s">
        <v>2</v>
      </c>
      <c r="D1" s="2" t="s">
        <v>57</v>
      </c>
      <c r="E1" s="2"/>
    </row>
    <row r="2" spans="1:27" ht="18.75" x14ac:dyDescent="0.3">
      <c r="A2" s="2"/>
      <c r="B2" s="2"/>
      <c r="C2" s="2"/>
      <c r="D2" s="2"/>
      <c r="E2" s="2"/>
    </row>
    <row r="4" spans="1:27" x14ac:dyDescent="0.25">
      <c r="A4" t="s">
        <v>7</v>
      </c>
      <c r="G4" t="s">
        <v>7</v>
      </c>
    </row>
    <row r="5" spans="1:27" x14ac:dyDescent="0.25">
      <c r="B5" t="s">
        <v>32</v>
      </c>
      <c r="C5" t="s">
        <v>33</v>
      </c>
      <c r="D5" t="s">
        <v>34</v>
      </c>
      <c r="E5" t="s">
        <v>35</v>
      </c>
      <c r="H5" t="s">
        <v>32</v>
      </c>
      <c r="I5" t="s">
        <v>36</v>
      </c>
      <c r="J5" t="s">
        <v>37</v>
      </c>
      <c r="K5" t="s">
        <v>38</v>
      </c>
      <c r="L5" t="s">
        <v>39</v>
      </c>
      <c r="M5" t="s">
        <v>40</v>
      </c>
      <c r="O5" t="s">
        <v>33</v>
      </c>
      <c r="P5" t="s">
        <v>36</v>
      </c>
      <c r="Q5" t="s">
        <v>37</v>
      </c>
      <c r="R5" t="s">
        <v>38</v>
      </c>
      <c r="S5" t="s">
        <v>41</v>
      </c>
      <c r="T5" t="s">
        <v>42</v>
      </c>
      <c r="V5" t="s">
        <v>34</v>
      </c>
      <c r="W5" t="s">
        <v>36</v>
      </c>
      <c r="X5" t="s">
        <v>37</v>
      </c>
      <c r="Y5" t="s">
        <v>38</v>
      </c>
      <c r="Z5" t="s">
        <v>43</v>
      </c>
      <c r="AA5" t="s">
        <v>44</v>
      </c>
    </row>
    <row r="6" spans="1:27" x14ac:dyDescent="0.25">
      <c r="A6" t="s">
        <v>45</v>
      </c>
      <c r="B6">
        <v>17577.831999999999</v>
      </c>
      <c r="C6">
        <v>6796.4470000000001</v>
      </c>
      <c r="D6">
        <v>2084.326</v>
      </c>
      <c r="E6" t="s">
        <v>46</v>
      </c>
      <c r="F6" t="s">
        <v>47</v>
      </c>
      <c r="G6" t="s">
        <v>45</v>
      </c>
      <c r="H6">
        <v>17577.831999999999</v>
      </c>
      <c r="I6">
        <v>50</v>
      </c>
      <c r="J6">
        <v>10</v>
      </c>
      <c r="K6">
        <f>J6/I6</f>
        <v>0.2</v>
      </c>
      <c r="L6">
        <f>H6*K6</f>
        <v>3515.5663999999997</v>
      </c>
      <c r="M6">
        <f>L6/F7</f>
        <v>3480.2781135071341</v>
      </c>
      <c r="N6" t="s">
        <v>45</v>
      </c>
      <c r="O6">
        <v>6796.4470000000001</v>
      </c>
      <c r="P6">
        <v>49</v>
      </c>
      <c r="Q6">
        <v>10</v>
      </c>
      <c r="R6">
        <f>Q6/P6</f>
        <v>0.20408163265306123</v>
      </c>
      <c r="S6">
        <f>O6*R6</f>
        <v>1387.03</v>
      </c>
      <c r="T6">
        <f>S6/F7</f>
        <v>1373.107375180796</v>
      </c>
      <c r="U6" t="s">
        <v>45</v>
      </c>
      <c r="V6">
        <v>2084.326</v>
      </c>
      <c r="W6">
        <v>38</v>
      </c>
      <c r="X6">
        <v>10</v>
      </c>
      <c r="Y6">
        <v>0.26315789473684209</v>
      </c>
      <c r="Z6">
        <v>548.5068421052631</v>
      </c>
      <c r="AA6">
        <f>Z6/F7</f>
        <v>543.00108161457592</v>
      </c>
    </row>
    <row r="7" spans="1:27" x14ac:dyDescent="0.25">
      <c r="A7" t="s">
        <v>48</v>
      </c>
      <c r="B7">
        <v>24406.811000000002</v>
      </c>
      <c r="C7">
        <v>20692.496999999999</v>
      </c>
      <c r="D7">
        <v>3191.4059999999999</v>
      </c>
      <c r="E7">
        <v>25001.882000000001</v>
      </c>
      <c r="F7">
        <f>E7/24750.92</f>
        <v>1.0101395018851826</v>
      </c>
      <c r="G7" t="s">
        <v>48</v>
      </c>
      <c r="H7">
        <v>24406.811000000002</v>
      </c>
      <c r="I7">
        <v>107</v>
      </c>
      <c r="J7">
        <v>10</v>
      </c>
      <c r="K7">
        <f t="shared" ref="K7:K10" si="0">J7/I7</f>
        <v>9.3457943925233641E-2</v>
      </c>
      <c r="L7">
        <f t="shared" ref="L7:L10" si="1">H7*K7</f>
        <v>2281.0103738317757</v>
      </c>
      <c r="M7">
        <f>L7/F8</f>
        <v>1992.4515628534898</v>
      </c>
      <c r="N7" t="s">
        <v>48</v>
      </c>
      <c r="O7">
        <v>20692.496999999999</v>
      </c>
      <c r="P7">
        <v>86</v>
      </c>
      <c r="Q7">
        <v>10</v>
      </c>
      <c r="R7">
        <f t="shared" ref="R7:R10" si="2">Q7/P7</f>
        <v>0.11627906976744186</v>
      </c>
      <c r="S7">
        <f t="shared" ref="S7:S10" si="3">O7*R7</f>
        <v>2406.1043023255811</v>
      </c>
      <c r="T7">
        <f t="shared" ref="T7:T8" si="4">S7/F8</f>
        <v>2101.7205062087414</v>
      </c>
      <c r="U7" t="s">
        <v>48</v>
      </c>
      <c r="V7">
        <v>3091.4059999999999</v>
      </c>
      <c r="W7">
        <v>86</v>
      </c>
      <c r="X7">
        <v>10</v>
      </c>
      <c r="Y7">
        <v>0.11627906976744186</v>
      </c>
      <c r="Z7">
        <v>359.46581395348835</v>
      </c>
      <c r="AA7">
        <f t="shared" ref="AA7:AA9" si="5">Z7/F8</f>
        <v>313.9916551983427</v>
      </c>
    </row>
    <row r="8" spans="1:27" x14ac:dyDescent="0.25">
      <c r="A8" t="s">
        <v>49</v>
      </c>
      <c r="B8">
        <v>35320.338000000003</v>
      </c>
      <c r="C8">
        <v>12555.496999999999</v>
      </c>
      <c r="D8">
        <v>3868.0329999999999</v>
      </c>
      <c r="E8">
        <v>28335.496999999999</v>
      </c>
      <c r="F8">
        <f t="shared" ref="F8:F11" si="6">E8/24750.92</f>
        <v>1.1448260105078922</v>
      </c>
      <c r="G8" t="s">
        <v>49</v>
      </c>
      <c r="H8">
        <v>35320.338000000003</v>
      </c>
      <c r="I8">
        <v>64</v>
      </c>
      <c r="J8">
        <v>10</v>
      </c>
      <c r="K8">
        <f>J8/I8</f>
        <v>0.15625</v>
      </c>
      <c r="L8">
        <f>H8*K8</f>
        <v>5518.8028125000001</v>
      </c>
      <c r="M8">
        <f>L8/F9</f>
        <v>3668.5075231877681</v>
      </c>
      <c r="N8" t="s">
        <v>49</v>
      </c>
      <c r="O8">
        <v>12555.496999999999</v>
      </c>
      <c r="P8">
        <v>73</v>
      </c>
      <c r="Q8">
        <v>10</v>
      </c>
      <c r="R8">
        <f t="shared" si="2"/>
        <v>0.13698630136986301</v>
      </c>
      <c r="S8">
        <f t="shared" si="3"/>
        <v>1719.9310958904107</v>
      </c>
      <c r="T8">
        <f t="shared" si="4"/>
        <v>1143.2878432161874</v>
      </c>
      <c r="U8" t="s">
        <v>49</v>
      </c>
      <c r="V8">
        <v>3868.0329999999999</v>
      </c>
      <c r="W8">
        <v>57</v>
      </c>
      <c r="X8">
        <v>6.6</v>
      </c>
      <c r="Y8">
        <v>0.11578947368421053</v>
      </c>
      <c r="Z8">
        <v>447.8775052631579</v>
      </c>
      <c r="AA8">
        <f t="shared" si="5"/>
        <v>297.71710520314298</v>
      </c>
    </row>
    <row r="9" spans="1:27" x14ac:dyDescent="0.25">
      <c r="A9" t="s">
        <v>50</v>
      </c>
      <c r="B9">
        <v>32838.953000000001</v>
      </c>
      <c r="C9">
        <v>24163.811000000002</v>
      </c>
      <c r="D9">
        <v>10013.69</v>
      </c>
      <c r="E9">
        <v>37234.61</v>
      </c>
      <c r="F9">
        <f t="shared" si="6"/>
        <v>1.5043727667496805</v>
      </c>
      <c r="G9" t="s">
        <v>50</v>
      </c>
      <c r="H9">
        <v>32838.953000000001</v>
      </c>
      <c r="I9">
        <v>66</v>
      </c>
      <c r="J9">
        <v>10</v>
      </c>
      <c r="K9">
        <f t="shared" si="0"/>
        <v>0.15151515151515152</v>
      </c>
      <c r="L9">
        <f t="shared" si="1"/>
        <v>4975.5989393939399</v>
      </c>
      <c r="M9">
        <f>L9/F10</f>
        <v>2985.8919787103082</v>
      </c>
      <c r="N9" t="s">
        <v>50</v>
      </c>
      <c r="O9">
        <v>24163.811000000002</v>
      </c>
      <c r="P9">
        <v>53</v>
      </c>
      <c r="Q9">
        <v>10</v>
      </c>
      <c r="R9">
        <f t="shared" si="2"/>
        <v>0.18867924528301888</v>
      </c>
      <c r="S9">
        <f t="shared" si="3"/>
        <v>4559.2096226415097</v>
      </c>
      <c r="T9">
        <f>S9/F10</f>
        <v>2736.0138160899128</v>
      </c>
      <c r="U9" t="s">
        <v>50</v>
      </c>
      <c r="V9">
        <v>10013.69</v>
      </c>
      <c r="W9">
        <v>53</v>
      </c>
      <c r="X9">
        <v>10</v>
      </c>
      <c r="Y9">
        <v>0.18867924528301888</v>
      </c>
      <c r="Z9">
        <v>1889.3754716981134</v>
      </c>
      <c r="AA9">
        <f t="shared" si="5"/>
        <v>1133.8275320081505</v>
      </c>
    </row>
    <row r="10" spans="1:27" x14ac:dyDescent="0.25">
      <c r="A10" t="s">
        <v>51</v>
      </c>
      <c r="B10">
        <v>26846.103999999999</v>
      </c>
      <c r="C10">
        <v>20259.276000000002</v>
      </c>
      <c r="D10">
        <v>2451.0329999999999</v>
      </c>
      <c r="E10">
        <v>41244.175000000003</v>
      </c>
      <c r="F10">
        <f t="shared" si="6"/>
        <v>1.6663693713203391</v>
      </c>
      <c r="G10" t="s">
        <v>51</v>
      </c>
      <c r="H10">
        <v>26846.103999999999</v>
      </c>
      <c r="I10">
        <v>50</v>
      </c>
      <c r="J10">
        <v>10</v>
      </c>
      <c r="K10">
        <f t="shared" si="0"/>
        <v>0.2</v>
      </c>
      <c r="L10">
        <f t="shared" si="1"/>
        <v>5369.2208000000001</v>
      </c>
      <c r="M10">
        <f>L10/F11</f>
        <v>5369.2199322795377</v>
      </c>
      <c r="N10" t="s">
        <v>51</v>
      </c>
      <c r="O10">
        <v>20259.276000000002</v>
      </c>
      <c r="P10">
        <v>40</v>
      </c>
      <c r="Q10">
        <v>10</v>
      </c>
      <c r="R10">
        <f t="shared" si="2"/>
        <v>0.25</v>
      </c>
      <c r="S10">
        <f t="shared" si="3"/>
        <v>5064.8190000000004</v>
      </c>
      <c r="T10">
        <f>S10/F11</f>
        <v>5064.8181814739519</v>
      </c>
      <c r="U10" t="s">
        <v>51</v>
      </c>
      <c r="V10">
        <v>3451.0329999999999</v>
      </c>
      <c r="W10">
        <v>40</v>
      </c>
      <c r="X10">
        <v>10</v>
      </c>
      <c r="Y10">
        <v>0.25</v>
      </c>
      <c r="Z10">
        <v>862.75824999999998</v>
      </c>
      <c r="AA10">
        <f>Z10/F11</f>
        <v>862.75811056952853</v>
      </c>
    </row>
    <row r="11" spans="1:27" x14ac:dyDescent="0.25">
      <c r="E11">
        <v>24750.923999999999</v>
      </c>
      <c r="F11">
        <f t="shared" si="6"/>
        <v>1.0000001616101544</v>
      </c>
    </row>
    <row r="13" spans="1:27" x14ac:dyDescent="0.25">
      <c r="A13" t="s">
        <v>18</v>
      </c>
      <c r="G13" t="s">
        <v>18</v>
      </c>
    </row>
    <row r="15" spans="1:27" x14ac:dyDescent="0.25">
      <c r="B15" t="s">
        <v>32</v>
      </c>
      <c r="C15" t="s">
        <v>33</v>
      </c>
      <c r="D15" t="s">
        <v>34</v>
      </c>
      <c r="E15" t="s">
        <v>35</v>
      </c>
      <c r="F15" t="s">
        <v>47</v>
      </c>
      <c r="H15" t="s">
        <v>32</v>
      </c>
      <c r="I15" t="s">
        <v>36</v>
      </c>
      <c r="J15" t="s">
        <v>37</v>
      </c>
      <c r="K15" t="s">
        <v>38</v>
      </c>
      <c r="L15" t="s">
        <v>39</v>
      </c>
      <c r="M15" t="s">
        <v>40</v>
      </c>
      <c r="O15" t="s">
        <v>33</v>
      </c>
      <c r="P15" t="s">
        <v>36</v>
      </c>
      <c r="Q15" t="s">
        <v>37</v>
      </c>
      <c r="S15" t="s">
        <v>41</v>
      </c>
      <c r="T15" t="s">
        <v>42</v>
      </c>
      <c r="V15" t="s">
        <v>34</v>
      </c>
      <c r="W15" t="s">
        <v>36</v>
      </c>
      <c r="X15" t="s">
        <v>37</v>
      </c>
      <c r="Z15" t="s">
        <v>43</v>
      </c>
      <c r="AA15" t="s">
        <v>44</v>
      </c>
    </row>
    <row r="16" spans="1:27" x14ac:dyDescent="0.25">
      <c r="A16" t="s">
        <v>45</v>
      </c>
      <c r="B16">
        <v>23040.032999999999</v>
      </c>
      <c r="C16">
        <v>14858.347</v>
      </c>
      <c r="D16">
        <v>970.59799999999996</v>
      </c>
      <c r="E16" t="s">
        <v>46</v>
      </c>
      <c r="G16" t="s">
        <v>45</v>
      </c>
      <c r="H16">
        <v>23040.032999999999</v>
      </c>
      <c r="I16">
        <v>120</v>
      </c>
      <c r="J16">
        <v>10</v>
      </c>
      <c r="K16">
        <v>8.3333333333333329E-2</v>
      </c>
      <c r="L16">
        <v>1920.0027499999999</v>
      </c>
      <c r="M16">
        <f>L16/F17</f>
        <v>1395.6458259490626</v>
      </c>
      <c r="N16" t="s">
        <v>45</v>
      </c>
      <c r="O16">
        <v>14858.347</v>
      </c>
      <c r="P16">
        <v>106</v>
      </c>
      <c r="Q16">
        <v>10</v>
      </c>
      <c r="R16">
        <v>9.4339622641509441E-2</v>
      </c>
      <c r="S16">
        <v>1401.7308490566038</v>
      </c>
      <c r="T16">
        <f>S16/F17</f>
        <v>1018.9151075902807</v>
      </c>
      <c r="U16" t="s">
        <v>45</v>
      </c>
      <c r="V16">
        <v>970.59799999999996</v>
      </c>
      <c r="W16">
        <v>35</v>
      </c>
      <c r="X16">
        <v>3.61</v>
      </c>
      <c r="Y16">
        <v>0.10314285714285713</v>
      </c>
      <c r="Z16">
        <v>100.11025085714284</v>
      </c>
      <c r="AA16">
        <f>Z16/F17</f>
        <v>72.76992376364305</v>
      </c>
    </row>
    <row r="17" spans="1:27" x14ac:dyDescent="0.25">
      <c r="A17" t="s">
        <v>48</v>
      </c>
      <c r="B17">
        <v>22312.082999999999</v>
      </c>
      <c r="C17">
        <v>22174.004000000001</v>
      </c>
      <c r="D17">
        <v>1275.1130000000001</v>
      </c>
      <c r="E17">
        <v>23325.933000000001</v>
      </c>
      <c r="F17">
        <v>1.3757091622399011</v>
      </c>
      <c r="G17" t="s">
        <v>48</v>
      </c>
      <c r="H17">
        <v>22312.082999999999</v>
      </c>
      <c r="I17">
        <v>102</v>
      </c>
      <c r="J17">
        <v>10</v>
      </c>
      <c r="K17">
        <v>9.8039215686274508E-2</v>
      </c>
      <c r="L17">
        <v>2187.4591176470585</v>
      </c>
      <c r="M17">
        <f>L17/F18</f>
        <v>2031.9621359415328</v>
      </c>
      <c r="N17" t="s">
        <v>48</v>
      </c>
      <c r="O17">
        <v>22174.004000000001</v>
      </c>
      <c r="P17">
        <v>90</v>
      </c>
      <c r="Q17">
        <v>10</v>
      </c>
      <c r="R17">
        <v>0.1111111111111111</v>
      </c>
      <c r="S17">
        <v>2463.7782222222222</v>
      </c>
      <c r="T17">
        <f t="shared" ref="T17:T19" si="7">S17/F18</f>
        <v>2288.6389137630754</v>
      </c>
      <c r="U17" t="s">
        <v>48</v>
      </c>
      <c r="V17">
        <v>1275.1130000000001</v>
      </c>
      <c r="W17">
        <v>35</v>
      </c>
      <c r="X17">
        <v>4.41</v>
      </c>
      <c r="Y17">
        <v>0.126</v>
      </c>
      <c r="Z17">
        <v>160.66423800000001</v>
      </c>
      <c r="AA17">
        <f t="shared" ref="AA17:AA20" si="8">Z17/F18</f>
        <v>149.24331411828149</v>
      </c>
    </row>
    <row r="18" spans="1:27" x14ac:dyDescent="0.25">
      <c r="A18" t="s">
        <v>49</v>
      </c>
      <c r="B18">
        <v>27357.589</v>
      </c>
      <c r="C18">
        <v>23032.347000000002</v>
      </c>
      <c r="D18">
        <v>7166.134</v>
      </c>
      <c r="E18">
        <v>18253.103999999999</v>
      </c>
      <c r="F18">
        <v>1.0765255311381452</v>
      </c>
      <c r="G18" t="s">
        <v>49</v>
      </c>
      <c r="H18">
        <v>27357.589</v>
      </c>
      <c r="I18">
        <v>184</v>
      </c>
      <c r="J18">
        <v>10</v>
      </c>
      <c r="K18">
        <v>5.434782608695652E-2</v>
      </c>
      <c r="L18">
        <v>1541.1733152173913</v>
      </c>
      <c r="M18">
        <f>L18/F19</f>
        <v>1171.9644591547667</v>
      </c>
      <c r="N18" t="s">
        <v>49</v>
      </c>
      <c r="O18">
        <v>23032.347000000002</v>
      </c>
      <c r="P18">
        <v>164</v>
      </c>
      <c r="Q18">
        <v>10</v>
      </c>
      <c r="R18">
        <v>6.097560975609756E-2</v>
      </c>
      <c r="S18">
        <v>1404.4114024390244</v>
      </c>
      <c r="T18">
        <f t="shared" si="7"/>
        <v>1067.9657073209007</v>
      </c>
      <c r="U18" t="s">
        <v>49</v>
      </c>
      <c r="V18">
        <v>7166.134</v>
      </c>
      <c r="W18">
        <v>35</v>
      </c>
      <c r="X18">
        <v>2.44</v>
      </c>
      <c r="Y18">
        <v>6.9714285714285715E-2</v>
      </c>
      <c r="Z18">
        <v>499.58191314285716</v>
      </c>
      <c r="AA18">
        <f>Z18/F19</f>
        <v>379.90032714612971</v>
      </c>
    </row>
    <row r="19" spans="1:27" x14ac:dyDescent="0.25">
      <c r="A19" t="s">
        <v>50</v>
      </c>
      <c r="B19">
        <v>13116.74</v>
      </c>
      <c r="C19">
        <v>10655.276</v>
      </c>
      <c r="D19">
        <v>6359.9620000000004</v>
      </c>
      <c r="E19">
        <v>22297.153999999999</v>
      </c>
      <c r="F19">
        <v>1.3150341746104672</v>
      </c>
      <c r="G19" t="s">
        <v>50</v>
      </c>
      <c r="H19">
        <v>13116.74</v>
      </c>
      <c r="I19">
        <v>45</v>
      </c>
      <c r="J19">
        <v>10</v>
      </c>
      <c r="K19">
        <v>0.22222222222222221</v>
      </c>
      <c r="L19">
        <v>2914.8311111111111</v>
      </c>
      <c r="M19">
        <f>L19/F20</f>
        <v>2914.8312830210666</v>
      </c>
      <c r="N19" t="s">
        <v>50</v>
      </c>
      <c r="O19">
        <v>10655.276</v>
      </c>
      <c r="P19">
        <v>40</v>
      </c>
      <c r="Q19">
        <v>10</v>
      </c>
      <c r="R19">
        <v>0.25</v>
      </c>
      <c r="S19">
        <v>2663.819</v>
      </c>
      <c r="T19">
        <f t="shared" si="7"/>
        <v>2663.8191571058451</v>
      </c>
      <c r="U19" t="s">
        <v>50</v>
      </c>
      <c r="V19">
        <v>6359.9620000000004</v>
      </c>
      <c r="W19">
        <v>35</v>
      </c>
      <c r="X19">
        <v>10</v>
      </c>
      <c r="Y19">
        <v>0.2857142857142857</v>
      </c>
      <c r="Z19">
        <v>1817.1320000000001</v>
      </c>
      <c r="AA19">
        <f t="shared" si="8"/>
        <v>1817.1321071702166</v>
      </c>
    </row>
    <row r="20" spans="1:27" x14ac:dyDescent="0.25">
      <c r="A20" t="s">
        <v>51</v>
      </c>
      <c r="B20">
        <v>25741.153999999999</v>
      </c>
      <c r="C20">
        <v>12957.983</v>
      </c>
      <c r="D20">
        <v>1459.4259999999999</v>
      </c>
      <c r="E20">
        <v>16955.569</v>
      </c>
      <c r="F20">
        <v>0.9999999410223307</v>
      </c>
      <c r="G20" t="s">
        <v>51</v>
      </c>
      <c r="H20">
        <v>25741.153999999999</v>
      </c>
      <c r="I20">
        <v>70</v>
      </c>
      <c r="J20">
        <v>10</v>
      </c>
      <c r="K20">
        <v>0.14285714285714285</v>
      </c>
      <c r="L20">
        <v>3677.3077142857137</v>
      </c>
      <c r="M20">
        <f>L20/F21</f>
        <v>2940.8096120816631</v>
      </c>
      <c r="N20" t="s">
        <v>51</v>
      </c>
      <c r="O20">
        <v>12957.983</v>
      </c>
      <c r="P20">
        <v>62</v>
      </c>
      <c r="Q20">
        <v>10</v>
      </c>
      <c r="R20">
        <v>0.16129032258064516</v>
      </c>
      <c r="S20">
        <v>2089.9972580645162</v>
      </c>
      <c r="T20">
        <f>S20/F21</f>
        <v>1671.4086781106687</v>
      </c>
      <c r="U20" t="s">
        <v>51</v>
      </c>
      <c r="V20">
        <v>1459.4259999999999</v>
      </c>
      <c r="W20">
        <v>35</v>
      </c>
      <c r="X20">
        <v>6.43</v>
      </c>
      <c r="Y20">
        <v>0.18371428571428572</v>
      </c>
      <c r="Z20">
        <v>268.11740514285714</v>
      </c>
      <c r="AA20">
        <f t="shared" si="8"/>
        <v>214.41834719117702</v>
      </c>
    </row>
    <row r="21" spans="1:27" x14ac:dyDescent="0.25">
      <c r="E21">
        <v>21201.933000000001</v>
      </c>
      <c r="F21">
        <v>1.2504405926783944</v>
      </c>
    </row>
    <row r="22" spans="1:27" x14ac:dyDescent="0.25">
      <c r="A22" t="s">
        <v>19</v>
      </c>
      <c r="G22" t="s">
        <v>19</v>
      </c>
    </row>
    <row r="24" spans="1:27" x14ac:dyDescent="0.25">
      <c r="B24" t="s">
        <v>32</v>
      </c>
      <c r="C24" t="s">
        <v>33</v>
      </c>
      <c r="D24" t="s">
        <v>34</v>
      </c>
      <c r="E24" t="s">
        <v>35</v>
      </c>
      <c r="F24" t="s">
        <v>47</v>
      </c>
      <c r="H24" t="s">
        <v>32</v>
      </c>
      <c r="I24" t="s">
        <v>36</v>
      </c>
      <c r="J24" t="s">
        <v>37</v>
      </c>
      <c r="K24" t="s">
        <v>38</v>
      </c>
      <c r="L24" t="s">
        <v>39</v>
      </c>
      <c r="M24" t="s">
        <v>40</v>
      </c>
      <c r="O24" t="s">
        <v>33</v>
      </c>
      <c r="P24" t="s">
        <v>36</v>
      </c>
      <c r="Q24" t="s">
        <v>37</v>
      </c>
      <c r="R24" t="s">
        <v>38</v>
      </c>
      <c r="S24" t="s">
        <v>41</v>
      </c>
      <c r="T24" t="s">
        <v>42</v>
      </c>
      <c r="V24" t="s">
        <v>34</v>
      </c>
      <c r="W24" t="s">
        <v>36</v>
      </c>
      <c r="X24" t="s">
        <v>37</v>
      </c>
      <c r="Y24" t="s">
        <v>38</v>
      </c>
      <c r="Z24" t="s">
        <v>43</v>
      </c>
      <c r="AA24" t="s">
        <v>44</v>
      </c>
    </row>
    <row r="25" spans="1:27" x14ac:dyDescent="0.25">
      <c r="A25" t="s">
        <v>45</v>
      </c>
      <c r="B25">
        <v>35585.275999999998</v>
      </c>
      <c r="C25">
        <v>27864.539000000001</v>
      </c>
      <c r="D25">
        <v>2231.134</v>
      </c>
      <c r="E25" t="s">
        <v>46</v>
      </c>
      <c r="G25" t="s">
        <v>45</v>
      </c>
      <c r="H25">
        <v>35585.275999999998</v>
      </c>
      <c r="I25">
        <v>205.9</v>
      </c>
      <c r="J25">
        <v>10</v>
      </c>
      <c r="K25">
        <v>4.8567265662943178E-2</v>
      </c>
      <c r="L25">
        <v>1485.4432248664402</v>
      </c>
      <c r="M25">
        <f>L25/F26</f>
        <v>1217.9856882110726</v>
      </c>
      <c r="N25" t="s">
        <v>45</v>
      </c>
      <c r="O25">
        <v>20864.539000000001</v>
      </c>
      <c r="P25">
        <v>185</v>
      </c>
      <c r="Q25">
        <v>10</v>
      </c>
      <c r="R25">
        <v>5.4054054054054057E-2</v>
      </c>
      <c r="S25">
        <v>1127.812918918919</v>
      </c>
      <c r="T25">
        <f>S25/F26</f>
        <v>924.74755764987719</v>
      </c>
      <c r="U25" t="s">
        <v>45</v>
      </c>
      <c r="V25">
        <v>2231.134</v>
      </c>
      <c r="W25">
        <v>35</v>
      </c>
      <c r="X25">
        <v>2.4300000000000002</v>
      </c>
      <c r="Y25">
        <v>6.9428571428571437E-2</v>
      </c>
      <c r="Z25">
        <v>154.90444628571399</v>
      </c>
      <c r="AA25">
        <f>Z25/F26</f>
        <v>127.01353741286501</v>
      </c>
    </row>
    <row r="26" spans="1:27" x14ac:dyDescent="0.25">
      <c r="A26" t="s">
        <v>48</v>
      </c>
      <c r="B26">
        <v>21808.447</v>
      </c>
      <c r="C26">
        <v>20563.518</v>
      </c>
      <c r="D26">
        <v>1102.355</v>
      </c>
      <c r="E26">
        <v>22331.267</v>
      </c>
      <c r="F26">
        <v>1.2195900487535272</v>
      </c>
      <c r="G26" t="s">
        <v>48</v>
      </c>
      <c r="H26">
        <v>21808.447</v>
      </c>
      <c r="I26">
        <v>164.2</v>
      </c>
      <c r="J26">
        <v>10</v>
      </c>
      <c r="K26">
        <v>6.090133982947625E-2</v>
      </c>
      <c r="L26">
        <v>1328.1636419001218</v>
      </c>
      <c r="M26">
        <f>L26/F27</f>
        <v>1167.2520943515722</v>
      </c>
      <c r="N26" t="s">
        <v>48</v>
      </c>
      <c r="O26">
        <v>20563.518</v>
      </c>
      <c r="P26">
        <v>113</v>
      </c>
      <c r="Q26">
        <v>10</v>
      </c>
      <c r="R26">
        <v>8.8495575221238937E-2</v>
      </c>
      <c r="S26">
        <v>1819.7803539823008</v>
      </c>
      <c r="T26">
        <f t="shared" ref="T26:T28" si="9">S26/F27</f>
        <v>1599.3077678340949</v>
      </c>
      <c r="U26" t="s">
        <v>48</v>
      </c>
      <c r="V26">
        <v>1102.355</v>
      </c>
      <c r="W26">
        <v>35</v>
      </c>
      <c r="X26">
        <v>3.5</v>
      </c>
      <c r="Y26">
        <v>0.1</v>
      </c>
      <c r="Z26">
        <v>110.2355</v>
      </c>
      <c r="AA26">
        <f t="shared" ref="AA26:AA29" si="10">Z26/F27</f>
        <v>96.880093828505011</v>
      </c>
    </row>
    <row r="27" spans="1:27" x14ac:dyDescent="0.25">
      <c r="A27" t="s">
        <v>49</v>
      </c>
      <c r="B27">
        <v>28008.953000000001</v>
      </c>
      <c r="C27">
        <v>16131.103999999999</v>
      </c>
      <c r="D27">
        <v>4852.8109999999997</v>
      </c>
      <c r="E27">
        <v>20334.66</v>
      </c>
      <c r="F27">
        <v>1.1378550086371348</v>
      </c>
      <c r="G27" t="s">
        <v>49</v>
      </c>
      <c r="H27">
        <v>28008.953000000001</v>
      </c>
      <c r="I27">
        <v>260</v>
      </c>
      <c r="J27">
        <v>10</v>
      </c>
      <c r="K27">
        <v>3.8461538461538464E-2</v>
      </c>
      <c r="L27">
        <v>1077.2674230769233</v>
      </c>
      <c r="M27">
        <f>L27/F28</f>
        <v>736.18430083509247</v>
      </c>
      <c r="N27" t="s">
        <v>49</v>
      </c>
      <c r="O27">
        <v>20131.103999999999</v>
      </c>
      <c r="P27">
        <v>187</v>
      </c>
      <c r="Q27">
        <v>10</v>
      </c>
      <c r="R27">
        <v>5.3475935828877004E-2</v>
      </c>
      <c r="S27">
        <v>1076.5296256684492</v>
      </c>
      <c r="T27">
        <f t="shared" si="9"/>
        <v>735.68010395910778</v>
      </c>
      <c r="U27" t="s">
        <v>49</v>
      </c>
      <c r="V27">
        <v>4852.8109999999997</v>
      </c>
      <c r="W27">
        <v>35</v>
      </c>
      <c r="X27">
        <v>2.12</v>
      </c>
      <c r="Y27">
        <v>6.0571428571428575E-2</v>
      </c>
      <c r="Z27">
        <v>293.94169485714286</v>
      </c>
      <c r="AA27">
        <f t="shared" si="10"/>
        <v>200.87422721520088</v>
      </c>
    </row>
    <row r="28" spans="1:27" x14ac:dyDescent="0.25">
      <c r="A28" t="s">
        <v>50</v>
      </c>
      <c r="B28">
        <v>33726.760999999999</v>
      </c>
      <c r="C28">
        <v>19241.103999999999</v>
      </c>
      <c r="D28">
        <v>9766.7610000000004</v>
      </c>
      <c r="E28">
        <v>26793.933000000001</v>
      </c>
      <c r="F28">
        <v>1.4633121378096794</v>
      </c>
      <c r="G28" t="s">
        <v>50</v>
      </c>
      <c r="H28">
        <v>33726.760999999999</v>
      </c>
      <c r="I28">
        <v>50</v>
      </c>
      <c r="J28">
        <v>10</v>
      </c>
      <c r="K28">
        <v>0.2</v>
      </c>
      <c r="L28">
        <v>6545.3522000000003</v>
      </c>
      <c r="M28">
        <f>L28/F29</f>
        <v>6545.352914930083</v>
      </c>
      <c r="N28" t="s">
        <v>50</v>
      </c>
      <c r="O28">
        <v>19241.103999999999</v>
      </c>
      <c r="P28">
        <v>40</v>
      </c>
      <c r="Q28">
        <v>10</v>
      </c>
      <c r="R28">
        <v>0.25</v>
      </c>
      <c r="S28">
        <v>4810.2759999999998</v>
      </c>
      <c r="T28">
        <f t="shared" si="9"/>
        <v>4810.2765254126762</v>
      </c>
      <c r="U28" t="s">
        <v>50</v>
      </c>
      <c r="V28">
        <v>9766.7610000000004</v>
      </c>
      <c r="W28">
        <v>35</v>
      </c>
      <c r="X28">
        <v>10</v>
      </c>
      <c r="Y28">
        <v>0.2857142857142857</v>
      </c>
      <c r="Z28">
        <v>2790.5031428571428</v>
      </c>
      <c r="AA28">
        <f t="shared" si="10"/>
        <v>2790.5034476558126</v>
      </c>
    </row>
    <row r="29" spans="1:27" x14ac:dyDescent="0.25">
      <c r="A29" t="s">
        <v>51</v>
      </c>
      <c r="B29">
        <v>23755.295999999998</v>
      </c>
      <c r="C29">
        <v>17545.347000000002</v>
      </c>
      <c r="D29">
        <v>10994.64</v>
      </c>
      <c r="E29">
        <v>20810.468000000001</v>
      </c>
      <c r="F29">
        <v>0.99999989077287477</v>
      </c>
      <c r="G29" t="s">
        <v>51</v>
      </c>
      <c r="H29">
        <v>23755.295999999998</v>
      </c>
      <c r="I29">
        <v>134</v>
      </c>
      <c r="J29">
        <v>10</v>
      </c>
      <c r="K29">
        <v>7.4626865671641784E-2</v>
      </c>
      <c r="L29">
        <v>2369.7982089552233</v>
      </c>
      <c r="M29">
        <f>L29/F30</f>
        <v>1616.4590714456169</v>
      </c>
      <c r="N29" t="s">
        <v>51</v>
      </c>
      <c r="O29">
        <v>17545.347000000002</v>
      </c>
      <c r="P29">
        <v>92</v>
      </c>
      <c r="Q29">
        <v>10</v>
      </c>
      <c r="R29">
        <v>0.10869565217391304</v>
      </c>
      <c r="S29">
        <v>1907.1029347826088</v>
      </c>
      <c r="T29">
        <f>S29/F30</f>
        <v>1300.8507760114333</v>
      </c>
      <c r="U29" t="s">
        <v>51</v>
      </c>
      <c r="V29">
        <v>10994.64</v>
      </c>
      <c r="W29">
        <v>35</v>
      </c>
      <c r="X29">
        <v>4.3</v>
      </c>
      <c r="Y29">
        <v>0.12285714285714285</v>
      </c>
      <c r="Z29">
        <v>1350.770057142857</v>
      </c>
      <c r="AA29">
        <f t="shared" si="10"/>
        <v>921.37149232985234</v>
      </c>
    </row>
    <row r="30" spans="1:27" x14ac:dyDescent="0.25">
      <c r="E30">
        <v>26843.933000000001</v>
      </c>
      <c r="F30">
        <v>1.466042815940825</v>
      </c>
    </row>
    <row r="33" spans="2:20" x14ac:dyDescent="0.25">
      <c r="H33" s="4" t="s">
        <v>52</v>
      </c>
      <c r="I33" s="4"/>
      <c r="J33" s="4"/>
      <c r="K33" s="4"/>
      <c r="L33" s="4"/>
      <c r="M33" s="4"/>
    </row>
    <row r="35" spans="2:20" x14ac:dyDescent="0.25">
      <c r="B35" t="s">
        <v>40</v>
      </c>
      <c r="C35" t="s">
        <v>42</v>
      </c>
      <c r="D35" t="s">
        <v>44</v>
      </c>
      <c r="F35" t="s">
        <v>53</v>
      </c>
      <c r="H35" t="s">
        <v>54</v>
      </c>
      <c r="J35" t="s">
        <v>55</v>
      </c>
      <c r="L35" t="s">
        <v>56</v>
      </c>
    </row>
    <row r="36" spans="2:20" x14ac:dyDescent="0.25">
      <c r="B36">
        <v>3480.2781135071341</v>
      </c>
      <c r="C36">
        <v>1373.107375180796</v>
      </c>
      <c r="D36">
        <v>543.00108161457592</v>
      </c>
      <c r="F36">
        <f>SUM(B36,C36,D36)</f>
        <v>5396.3865703025058</v>
      </c>
      <c r="H36">
        <f>B36/F36</f>
        <v>0.64492750253657971</v>
      </c>
      <c r="J36">
        <f>C36/F36</f>
        <v>0.25444940930238502</v>
      </c>
      <c r="L36">
        <f>D36/F36</f>
        <v>0.1006230881610353</v>
      </c>
      <c r="O36" s="1" t="s">
        <v>32</v>
      </c>
      <c r="P36" s="5" t="s">
        <v>8</v>
      </c>
      <c r="Q36" s="5" t="s">
        <v>9</v>
      </c>
      <c r="R36" s="5" t="s">
        <v>10</v>
      </c>
      <c r="S36" s="5" t="s">
        <v>11</v>
      </c>
      <c r="T36" s="5" t="s">
        <v>12</v>
      </c>
    </row>
    <row r="37" spans="2:20" x14ac:dyDescent="0.25">
      <c r="B37">
        <v>1992.4515628534898</v>
      </c>
      <c r="C37">
        <v>2101.7205062087414</v>
      </c>
      <c r="D37">
        <v>313.9916551983427</v>
      </c>
      <c r="F37">
        <f t="shared" ref="F37:F59" si="11">SUM(B37,C37,D37)</f>
        <v>4408.1637242605739</v>
      </c>
      <c r="H37">
        <f t="shared" ref="H37:H40" si="12">B37/F37</f>
        <v>0.45199127969950886</v>
      </c>
      <c r="J37">
        <f t="shared" ref="J37:J40" si="13">C37/F37</f>
        <v>0.47677913926876309</v>
      </c>
      <c r="L37">
        <f t="shared" ref="L37:L40" si="14">D37/F37</f>
        <v>7.1229581031728065E-2</v>
      </c>
      <c r="O37" s="1" t="s">
        <v>13</v>
      </c>
      <c r="P37" s="6">
        <v>0.64492799999999995</v>
      </c>
      <c r="Q37" s="6">
        <v>0.45199099999999998</v>
      </c>
      <c r="R37" s="6">
        <v>0.71797599999999995</v>
      </c>
      <c r="S37" s="6">
        <v>0.43553199999999997</v>
      </c>
      <c r="T37" s="6">
        <v>0.47528700000000002</v>
      </c>
    </row>
    <row r="38" spans="2:20" x14ac:dyDescent="0.25">
      <c r="B38">
        <v>3668.5075231877681</v>
      </c>
      <c r="C38">
        <v>1143.2878432161874</v>
      </c>
      <c r="D38">
        <v>297.71710520314298</v>
      </c>
      <c r="F38">
        <f t="shared" si="11"/>
        <v>5109.5124716070986</v>
      </c>
      <c r="H38">
        <f t="shared" si="12"/>
        <v>0.71797603853071912</v>
      </c>
      <c r="J38">
        <f t="shared" si="13"/>
        <v>0.22375673796067441</v>
      </c>
      <c r="L38">
        <f t="shared" si="14"/>
        <v>5.8267223508606449E-2</v>
      </c>
      <c r="O38" s="1" t="s">
        <v>14</v>
      </c>
      <c r="P38" s="6">
        <v>0.56110199999999999</v>
      </c>
      <c r="Q38" s="6">
        <v>0.45459300000000002</v>
      </c>
      <c r="R38" s="6">
        <v>0.44734400000000002</v>
      </c>
      <c r="S38" s="6">
        <v>0.394121</v>
      </c>
      <c r="T38" s="6">
        <v>0.60928800000000005</v>
      </c>
    </row>
    <row r="39" spans="2:20" x14ac:dyDescent="0.25">
      <c r="B39">
        <v>2985.8919787103082</v>
      </c>
      <c r="C39">
        <v>2736.0138160899128</v>
      </c>
      <c r="D39">
        <v>1133.8275320081505</v>
      </c>
      <c r="F39">
        <f t="shared" si="11"/>
        <v>6855.7333268083712</v>
      </c>
      <c r="H39">
        <f t="shared" si="12"/>
        <v>0.43553210668717257</v>
      </c>
      <c r="J39">
        <f t="shared" si="13"/>
        <v>0.39908404916963724</v>
      </c>
      <c r="L39">
        <f t="shared" si="14"/>
        <v>0.16538384414319018</v>
      </c>
      <c r="O39" s="1" t="s">
        <v>16</v>
      </c>
      <c r="P39" s="6">
        <v>0.53661700000000001</v>
      </c>
      <c r="Q39" s="6">
        <v>0.40764</v>
      </c>
      <c r="R39" s="6">
        <v>0.44010700000000003</v>
      </c>
      <c r="S39" s="6">
        <v>0.462696</v>
      </c>
      <c r="T39" s="6">
        <v>0.421097</v>
      </c>
    </row>
    <row r="40" spans="2:20" x14ac:dyDescent="0.25">
      <c r="B40">
        <v>5369.2199322795377</v>
      </c>
      <c r="C40">
        <v>5064.8181814739519</v>
      </c>
      <c r="D40">
        <v>862.75811056952853</v>
      </c>
      <c r="F40">
        <f t="shared" si="11"/>
        <v>11296.796224323018</v>
      </c>
      <c r="H40">
        <f t="shared" si="12"/>
        <v>0.47528695974165885</v>
      </c>
      <c r="J40">
        <f t="shared" si="13"/>
        <v>0.44834111201979043</v>
      </c>
      <c r="L40">
        <f t="shared" si="14"/>
        <v>7.637192823855074E-2</v>
      </c>
      <c r="O40" s="6"/>
      <c r="P40" s="6"/>
      <c r="Q40" s="6"/>
      <c r="R40" s="6"/>
      <c r="S40" s="6"/>
      <c r="T40" s="1"/>
    </row>
    <row r="41" spans="2:20" x14ac:dyDescent="0.25">
      <c r="O41" s="1"/>
      <c r="P41" s="1"/>
      <c r="Q41" s="1"/>
      <c r="R41" s="1"/>
      <c r="S41" s="1"/>
      <c r="T41" s="1"/>
    </row>
    <row r="42" spans="2:20" x14ac:dyDescent="0.25">
      <c r="O42" s="1" t="s">
        <v>33</v>
      </c>
      <c r="P42" s="5" t="s">
        <v>8</v>
      </c>
      <c r="Q42" s="5" t="s">
        <v>9</v>
      </c>
      <c r="R42" s="5" t="s">
        <v>10</v>
      </c>
      <c r="S42" s="5" t="s">
        <v>11</v>
      </c>
      <c r="T42" s="5" t="s">
        <v>12</v>
      </c>
    </row>
    <row r="43" spans="2:20" x14ac:dyDescent="0.25">
      <c r="O43" s="1" t="s">
        <v>13</v>
      </c>
      <c r="P43" s="6">
        <v>0.25444899999999998</v>
      </c>
      <c r="Q43" s="6">
        <v>0.47677900000000001</v>
      </c>
      <c r="R43" s="6">
        <v>0.22375700000000001</v>
      </c>
      <c r="S43" s="6">
        <v>0.39908399999999999</v>
      </c>
      <c r="T43" s="6">
        <v>0.44834099999999999</v>
      </c>
    </row>
    <row r="44" spans="2:20" x14ac:dyDescent="0.25">
      <c r="O44" s="1" t="s">
        <v>14</v>
      </c>
      <c r="P44" s="6">
        <v>0.40964200000000001</v>
      </c>
      <c r="Q44" s="6">
        <v>0.51201799999999997</v>
      </c>
      <c r="R44" s="6">
        <v>0.40764699999999998</v>
      </c>
      <c r="S44" s="6">
        <v>0.36018099999999997</v>
      </c>
      <c r="T44" s="6">
        <v>0.34628799999999998</v>
      </c>
    </row>
    <row r="45" spans="2:20" x14ac:dyDescent="0.25">
      <c r="B45" t="s">
        <v>40</v>
      </c>
      <c r="C45" t="s">
        <v>42</v>
      </c>
      <c r="D45" t="s">
        <v>44</v>
      </c>
      <c r="F45" t="s">
        <v>53</v>
      </c>
      <c r="H45" t="s">
        <v>54</v>
      </c>
      <c r="J45" t="s">
        <v>55</v>
      </c>
      <c r="L45" t="s">
        <v>56</v>
      </c>
      <c r="O45" s="1" t="s">
        <v>16</v>
      </c>
      <c r="P45" s="6">
        <v>0.40742299999999998</v>
      </c>
      <c r="Q45" s="6">
        <v>0.558527</v>
      </c>
      <c r="R45" s="6">
        <v>0.43980599999999997</v>
      </c>
      <c r="S45" s="6">
        <v>0.34004200000000001</v>
      </c>
      <c r="T45" s="6">
        <v>0.33888000000000001</v>
      </c>
    </row>
    <row r="46" spans="2:20" x14ac:dyDescent="0.25">
      <c r="B46">
        <v>1395.6458259490626</v>
      </c>
      <c r="C46">
        <v>1018.9151075902807</v>
      </c>
      <c r="D46">
        <v>72.76992376364305</v>
      </c>
      <c r="F46">
        <f t="shared" si="11"/>
        <v>2487.3308573029863</v>
      </c>
      <c r="H46">
        <f>B46/F46</f>
        <v>0.56110180189794368</v>
      </c>
      <c r="J46">
        <f>C46/F46</f>
        <v>0.40964196805530356</v>
      </c>
      <c r="L46">
        <f>D46/F46</f>
        <v>2.9256230046752808E-2</v>
      </c>
      <c r="O46" s="1"/>
      <c r="P46" s="6"/>
      <c r="Q46" s="6"/>
      <c r="R46" s="6"/>
      <c r="S46" s="6"/>
      <c r="T46" s="6"/>
    </row>
    <row r="47" spans="2:20" x14ac:dyDescent="0.25">
      <c r="B47">
        <v>2031.9621359415328</v>
      </c>
      <c r="C47">
        <v>2288.6389137630754</v>
      </c>
      <c r="D47">
        <v>149.24331411828149</v>
      </c>
      <c r="F47">
        <f t="shared" si="11"/>
        <v>4469.84436382289</v>
      </c>
      <c r="H47">
        <f t="shared" ref="H47:H50" si="15">B47/F47</f>
        <v>0.45459348705458547</v>
      </c>
      <c r="J47">
        <f t="shared" ref="J47:J50" si="16">C47/F47</f>
        <v>0.51201758438982614</v>
      </c>
      <c r="L47">
        <f t="shared" ref="L47:L50" si="17">D47/F47</f>
        <v>3.3388928555588296E-2</v>
      </c>
      <c r="O47" s="1"/>
      <c r="P47" s="1"/>
      <c r="Q47" s="1"/>
      <c r="R47" s="1"/>
      <c r="S47" s="1"/>
      <c r="T47" s="1"/>
    </row>
    <row r="48" spans="2:20" x14ac:dyDescent="0.25">
      <c r="B48">
        <v>1171.9644591547667</v>
      </c>
      <c r="C48">
        <v>1067.9657073209007</v>
      </c>
      <c r="D48">
        <v>379.90032714612971</v>
      </c>
      <c r="F48">
        <f t="shared" si="11"/>
        <v>2619.8304936217974</v>
      </c>
      <c r="H48">
        <f t="shared" si="15"/>
        <v>0.4473436208976172</v>
      </c>
      <c r="J48">
        <f t="shared" si="16"/>
        <v>0.40764687254421805</v>
      </c>
      <c r="L48">
        <f t="shared" si="17"/>
        <v>0.14500950655816464</v>
      </c>
      <c r="O48" s="1" t="s">
        <v>34</v>
      </c>
      <c r="P48" s="5" t="s">
        <v>8</v>
      </c>
      <c r="Q48" s="5" t="s">
        <v>9</v>
      </c>
      <c r="R48" s="5" t="s">
        <v>10</v>
      </c>
      <c r="S48" s="5" t="s">
        <v>11</v>
      </c>
      <c r="T48" s="5" t="s">
        <v>12</v>
      </c>
    </row>
    <row r="49" spans="2:20" x14ac:dyDescent="0.25">
      <c r="B49">
        <v>2914.8312830210666</v>
      </c>
      <c r="C49">
        <v>2663.8191571058451</v>
      </c>
      <c r="D49">
        <v>1817.1321071702166</v>
      </c>
      <c r="F49">
        <f t="shared" si="11"/>
        <v>7395.782547297129</v>
      </c>
      <c r="H49">
        <f t="shared" si="15"/>
        <v>0.39412073899959704</v>
      </c>
      <c r="J49">
        <f t="shared" si="16"/>
        <v>0.36018083821019958</v>
      </c>
      <c r="L49">
        <f t="shared" si="17"/>
        <v>0.24569842279020329</v>
      </c>
      <c r="O49" s="1" t="s">
        <v>13</v>
      </c>
      <c r="P49" s="6">
        <v>0.100623</v>
      </c>
      <c r="Q49" s="6">
        <v>7.1230000000000002E-2</v>
      </c>
      <c r="R49" s="6">
        <v>5.8266999999999999E-2</v>
      </c>
      <c r="S49" s="6">
        <v>0.165384</v>
      </c>
      <c r="T49" s="6">
        <v>7.6371999999999995E-2</v>
      </c>
    </row>
    <row r="50" spans="2:20" x14ac:dyDescent="0.25">
      <c r="B50">
        <v>2940.8096120816631</v>
      </c>
      <c r="C50">
        <v>1671.4086781106687</v>
      </c>
      <c r="D50">
        <v>214.41834719117702</v>
      </c>
      <c r="F50">
        <f t="shared" si="11"/>
        <v>4826.636637383509</v>
      </c>
      <c r="H50">
        <f t="shared" si="15"/>
        <v>0.60928755011395652</v>
      </c>
      <c r="J50">
        <f t="shared" si="16"/>
        <v>0.34628848278430369</v>
      </c>
      <c r="L50">
        <f t="shared" si="17"/>
        <v>4.4423967101739799E-2</v>
      </c>
      <c r="O50" s="1" t="s">
        <v>14</v>
      </c>
      <c r="P50" s="6">
        <v>2.9256000000000001E-2</v>
      </c>
      <c r="Q50" s="6">
        <v>3.3389000000000002E-2</v>
      </c>
      <c r="R50" s="6">
        <v>0.14501</v>
      </c>
      <c r="S50" s="6">
        <v>0.245698</v>
      </c>
      <c r="T50" s="6">
        <v>4.4423999999999998E-2</v>
      </c>
    </row>
    <row r="51" spans="2:20" x14ac:dyDescent="0.25">
      <c r="O51" s="1" t="s">
        <v>16</v>
      </c>
      <c r="P51" s="6">
        <v>5.5959000000000002E-2</v>
      </c>
      <c r="Q51" s="6">
        <v>3.3833000000000002E-2</v>
      </c>
      <c r="R51" s="6">
        <v>0.120087</v>
      </c>
      <c r="S51" s="6">
        <v>0.19726299999999999</v>
      </c>
      <c r="T51" s="6">
        <v>0.24002299999999999</v>
      </c>
    </row>
    <row r="52" spans="2:20" x14ac:dyDescent="0.25">
      <c r="O52" s="1"/>
      <c r="P52" s="6"/>
      <c r="Q52" s="6"/>
      <c r="R52" s="6"/>
      <c r="S52" s="6"/>
      <c r="T52" s="6"/>
    </row>
    <row r="53" spans="2:20" x14ac:dyDescent="0.25">
      <c r="O53" s="1"/>
      <c r="P53" s="1"/>
      <c r="Q53" s="1"/>
      <c r="R53" s="1"/>
      <c r="S53" s="1"/>
      <c r="T53" s="1"/>
    </row>
    <row r="54" spans="2:20" x14ac:dyDescent="0.25">
      <c r="B54" t="s">
        <v>40</v>
      </c>
      <c r="C54" t="s">
        <v>42</v>
      </c>
      <c r="D54" t="s">
        <v>44</v>
      </c>
      <c r="F54" t="s">
        <v>53</v>
      </c>
      <c r="H54" t="s">
        <v>54</v>
      </c>
      <c r="J54" t="s">
        <v>55</v>
      </c>
      <c r="L54" t="s">
        <v>56</v>
      </c>
    </row>
    <row r="55" spans="2:20" x14ac:dyDescent="0.25">
      <c r="B55">
        <v>1217.9856882110726</v>
      </c>
      <c r="C55">
        <v>924.74755764987719</v>
      </c>
      <c r="D55">
        <v>127.01353741286501</v>
      </c>
      <c r="F55">
        <f t="shared" si="11"/>
        <v>2269.7467832738148</v>
      </c>
      <c r="H55">
        <f>B55/F55</f>
        <v>0.53661743115427463</v>
      </c>
      <c r="J55">
        <f>C55/F55</f>
        <v>0.407423226442929</v>
      </c>
      <c r="L55">
        <f>D55/F55</f>
        <v>5.5959342402796354E-2</v>
      </c>
    </row>
    <row r="56" spans="2:20" x14ac:dyDescent="0.25">
      <c r="B56">
        <v>1167.2520943515722</v>
      </c>
      <c r="C56">
        <v>1599.3077678340949</v>
      </c>
      <c r="D56">
        <v>96.880093828505011</v>
      </c>
      <c r="F56">
        <f t="shared" si="11"/>
        <v>2863.4399560141719</v>
      </c>
      <c r="H56">
        <f t="shared" ref="H56:H59" si="18">B56/F56</f>
        <v>0.40763980117688736</v>
      </c>
      <c r="J56">
        <f t="shared" ref="J56:J59" si="19">C56/F56</f>
        <v>0.55852673441781764</v>
      </c>
      <c r="L56">
        <f t="shared" ref="L56:L59" si="20">D56/F56</f>
        <v>3.3833464405295013E-2</v>
      </c>
    </row>
    <row r="57" spans="2:20" x14ac:dyDescent="0.25">
      <c r="B57">
        <v>736.18430083509247</v>
      </c>
      <c r="C57">
        <v>735.68010395910778</v>
      </c>
      <c r="D57">
        <v>200.87422721520088</v>
      </c>
      <c r="F57">
        <f t="shared" si="11"/>
        <v>1672.738632009401</v>
      </c>
      <c r="H57">
        <f t="shared" si="18"/>
        <v>0.44010719113406294</v>
      </c>
      <c r="J57">
        <f t="shared" si="19"/>
        <v>0.43980577113554292</v>
      </c>
      <c r="L57">
        <f t="shared" si="20"/>
        <v>0.12008703773039417</v>
      </c>
    </row>
    <row r="58" spans="2:20" x14ac:dyDescent="0.25">
      <c r="B58">
        <v>6545.352914930083</v>
      </c>
      <c r="C58">
        <v>4810.2765254126762</v>
      </c>
      <c r="D58">
        <v>2790.5034476558126</v>
      </c>
      <c r="F58">
        <f t="shared" si="11"/>
        <v>14146.132887998572</v>
      </c>
      <c r="H58">
        <f t="shared" si="18"/>
        <v>0.46269556257902045</v>
      </c>
      <c r="J58">
        <f t="shared" si="19"/>
        <v>0.34004180248396104</v>
      </c>
      <c r="L58">
        <f t="shared" si="20"/>
        <v>0.19726263493701843</v>
      </c>
    </row>
    <row r="59" spans="2:20" x14ac:dyDescent="0.25">
      <c r="B59">
        <v>1616.4590714456169</v>
      </c>
      <c r="C59">
        <v>1300.8507760114333</v>
      </c>
      <c r="D59">
        <v>921.37149232985234</v>
      </c>
      <c r="F59">
        <f t="shared" si="11"/>
        <v>3838.6813397869028</v>
      </c>
      <c r="H59">
        <f t="shared" si="18"/>
        <v>0.42109748852853507</v>
      </c>
      <c r="J59">
        <f t="shared" si="19"/>
        <v>0.33887959454421596</v>
      </c>
      <c r="L59">
        <f t="shared" si="20"/>
        <v>0.24002291692724892</v>
      </c>
    </row>
  </sheetData>
  <mergeCells count="1">
    <mergeCell ref="H33:M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4B912-8447-403C-8E32-7FF89FDFABA7}">
  <dimension ref="A1:AC48"/>
  <sheetViews>
    <sheetView topLeftCell="A22" workbookViewId="0">
      <selection activeCell="Y32" sqref="Y32"/>
    </sheetView>
  </sheetViews>
  <sheetFormatPr defaultRowHeight="15" x14ac:dyDescent="0.25"/>
  <cols>
    <col min="3" max="3" width="14.140625" customWidth="1"/>
  </cols>
  <sheetData>
    <row r="1" spans="1:29" ht="18.75" x14ac:dyDescent="0.3">
      <c r="A1" s="2" t="s">
        <v>58</v>
      </c>
      <c r="B1" s="2" t="s">
        <v>1</v>
      </c>
      <c r="C1" s="2" t="s">
        <v>2</v>
      </c>
      <c r="D1" s="2" t="s">
        <v>57</v>
      </c>
      <c r="E1" s="2"/>
    </row>
    <row r="3" spans="1:29" x14ac:dyDescent="0.25">
      <c r="D3" t="s">
        <v>59</v>
      </c>
    </row>
    <row r="4" spans="1:29" x14ac:dyDescent="0.25">
      <c r="A4" t="s">
        <v>7</v>
      </c>
      <c r="B4" t="s">
        <v>47</v>
      </c>
      <c r="C4" t="s">
        <v>7</v>
      </c>
      <c r="E4" t="s">
        <v>32</v>
      </c>
      <c r="F4" t="s">
        <v>33</v>
      </c>
      <c r="G4" t="s">
        <v>34</v>
      </c>
      <c r="H4" t="s">
        <v>60</v>
      </c>
      <c r="J4" t="s">
        <v>32</v>
      </c>
      <c r="K4" t="s">
        <v>36</v>
      </c>
      <c r="L4" t="s">
        <v>37</v>
      </c>
      <c r="M4" t="s">
        <v>38</v>
      </c>
      <c r="N4" t="s">
        <v>39</v>
      </c>
      <c r="O4" t="s">
        <v>40</v>
      </c>
      <c r="Q4" t="s">
        <v>33</v>
      </c>
      <c r="R4" t="s">
        <v>36</v>
      </c>
      <c r="S4" t="s">
        <v>37</v>
      </c>
      <c r="T4" t="s">
        <v>38</v>
      </c>
      <c r="U4" t="s">
        <v>41</v>
      </c>
      <c r="V4" t="s">
        <v>42</v>
      </c>
      <c r="X4" t="s">
        <v>34</v>
      </c>
      <c r="Y4" t="s">
        <v>36</v>
      </c>
      <c r="Z4" t="s">
        <v>37</v>
      </c>
      <c r="AA4" t="s">
        <v>38</v>
      </c>
      <c r="AB4" t="s">
        <v>43</v>
      </c>
      <c r="AC4" t="s">
        <v>44</v>
      </c>
    </row>
    <row r="5" spans="1:29" x14ac:dyDescent="0.25">
      <c r="B5">
        <v>1.0101395018851826</v>
      </c>
      <c r="D5" t="s">
        <v>8</v>
      </c>
      <c r="E5">
        <v>18443.64</v>
      </c>
      <c r="F5">
        <v>9914.8610000000008</v>
      </c>
      <c r="G5">
        <v>949.74900000000002</v>
      </c>
      <c r="I5" t="s">
        <v>8</v>
      </c>
      <c r="J5">
        <v>18443.64</v>
      </c>
      <c r="K5">
        <v>50</v>
      </c>
      <c r="L5">
        <v>10</v>
      </c>
      <c r="M5">
        <v>0.2</v>
      </c>
      <c r="N5">
        <f>J5*M5</f>
        <v>3688.7280000000001</v>
      </c>
      <c r="O5">
        <f>N5/B5</f>
        <v>3651.7015650965791</v>
      </c>
      <c r="Q5">
        <v>9914.8610000000008</v>
      </c>
      <c r="R5">
        <v>50</v>
      </c>
      <c r="S5">
        <v>10</v>
      </c>
      <c r="T5">
        <v>0.2</v>
      </c>
      <c r="U5">
        <f>Q5*T5</f>
        <v>1982.9722000000002</v>
      </c>
      <c r="V5">
        <f>U5/B5</f>
        <v>1963.0676716426385</v>
      </c>
      <c r="X5">
        <v>949.74900000000002</v>
      </c>
      <c r="Y5">
        <v>38</v>
      </c>
      <c r="Z5">
        <v>10</v>
      </c>
      <c r="AA5">
        <v>0.26315789473684209</v>
      </c>
      <c r="AB5">
        <f>X5*AA5</f>
        <v>249.93394736842106</v>
      </c>
      <c r="AC5">
        <f>AB5/B5</f>
        <v>247.42517929650251</v>
      </c>
    </row>
    <row r="6" spans="1:29" x14ac:dyDescent="0.25">
      <c r="B6">
        <v>1.1448260105078922</v>
      </c>
      <c r="D6" t="s">
        <v>9</v>
      </c>
      <c r="E6">
        <v>16930.153999999999</v>
      </c>
      <c r="F6">
        <v>16897.326000000001</v>
      </c>
      <c r="G6">
        <v>6252.2759999999998</v>
      </c>
      <c r="I6" t="s">
        <v>9</v>
      </c>
      <c r="J6">
        <v>16930.153999999999</v>
      </c>
      <c r="K6">
        <v>107</v>
      </c>
      <c r="L6">
        <v>10</v>
      </c>
      <c r="M6">
        <v>9.3457943925233641E-2</v>
      </c>
      <c r="N6">
        <f t="shared" ref="N6:N24" si="0">J6*M6</f>
        <v>1582.2573831775699</v>
      </c>
      <c r="O6">
        <f t="shared" ref="O6:O7" si="1">N6/B6</f>
        <v>1382.0941947987494</v>
      </c>
      <c r="Q6">
        <v>16897.326000000001</v>
      </c>
      <c r="R6">
        <v>107</v>
      </c>
      <c r="S6">
        <v>10</v>
      </c>
      <c r="T6">
        <v>9.3457943925233641E-2</v>
      </c>
      <c r="U6">
        <f t="shared" ref="U6:U23" si="2">Q6*T6</f>
        <v>1579.1893457943925</v>
      </c>
      <c r="V6">
        <f t="shared" ref="V6:V9" si="3">U6/B6</f>
        <v>1379.4142789381581</v>
      </c>
      <c r="X6">
        <v>6252.2759999999998</v>
      </c>
      <c r="Y6">
        <v>86</v>
      </c>
      <c r="Z6">
        <v>10</v>
      </c>
      <c r="AA6">
        <v>0.11627906976744186</v>
      </c>
      <c r="AB6">
        <f t="shared" ref="AB6:AB23" si="4">X6*AA6</f>
        <v>727.00883720930233</v>
      </c>
      <c r="AC6">
        <f t="shared" ref="AC6:AC9" si="5">AB6/B6</f>
        <v>635.03871377517976</v>
      </c>
    </row>
    <row r="7" spans="1:29" x14ac:dyDescent="0.25">
      <c r="B7">
        <v>1.5043727667496805</v>
      </c>
      <c r="D7" t="s">
        <v>10</v>
      </c>
      <c r="E7">
        <v>27400.589</v>
      </c>
      <c r="F7">
        <v>20786.347000000002</v>
      </c>
      <c r="G7">
        <v>5430.2759999999998</v>
      </c>
      <c r="I7" t="s">
        <v>10</v>
      </c>
      <c r="J7">
        <v>27400.589</v>
      </c>
      <c r="K7">
        <v>64</v>
      </c>
      <c r="L7">
        <v>10</v>
      </c>
      <c r="M7">
        <v>0.15625</v>
      </c>
      <c r="N7">
        <f t="shared" si="0"/>
        <v>4281.3420312500002</v>
      </c>
      <c r="O7">
        <f t="shared" si="1"/>
        <v>2845.9316240483317</v>
      </c>
      <c r="Q7">
        <v>20786.347000000002</v>
      </c>
      <c r="R7">
        <v>64</v>
      </c>
      <c r="S7">
        <v>10</v>
      </c>
      <c r="T7">
        <v>0.15625</v>
      </c>
      <c r="U7">
        <f t="shared" si="2"/>
        <v>3247.8667187500005</v>
      </c>
      <c r="V7">
        <f t="shared" si="3"/>
        <v>2158.9507537864306</v>
      </c>
      <c r="X7">
        <v>5430.2759999999998</v>
      </c>
      <c r="Y7">
        <v>57</v>
      </c>
      <c r="Z7">
        <v>6.6</v>
      </c>
      <c r="AA7">
        <v>0.11578947368421053</v>
      </c>
      <c r="AB7">
        <f t="shared" si="4"/>
        <v>628.76879999999994</v>
      </c>
      <c r="AC7">
        <f t="shared" si="5"/>
        <v>417.96077002810017</v>
      </c>
    </row>
    <row r="8" spans="1:29" x14ac:dyDescent="0.25">
      <c r="B8">
        <v>1.6663693713203391</v>
      </c>
      <c r="D8" t="s">
        <v>11</v>
      </c>
      <c r="E8">
        <v>26658.781999999999</v>
      </c>
      <c r="F8">
        <v>25389.347000000002</v>
      </c>
      <c r="G8">
        <v>5137.9120000000003</v>
      </c>
      <c r="I8" t="s">
        <v>11</v>
      </c>
      <c r="J8">
        <v>26658.781999999999</v>
      </c>
      <c r="K8">
        <v>66</v>
      </c>
      <c r="L8">
        <v>10</v>
      </c>
      <c r="M8">
        <v>0.15151515151515152</v>
      </c>
      <c r="N8">
        <f t="shared" si="0"/>
        <v>4039.209393939394</v>
      </c>
      <c r="O8">
        <f>N8/B8</f>
        <v>2423.9580152262083</v>
      </c>
      <c r="Q8">
        <v>25389.347000000002</v>
      </c>
      <c r="R8">
        <v>66</v>
      </c>
      <c r="S8">
        <v>10</v>
      </c>
      <c r="T8">
        <v>0.15151515151515152</v>
      </c>
      <c r="U8">
        <f t="shared" si="2"/>
        <v>3846.870757575758</v>
      </c>
      <c r="V8">
        <f t="shared" si="3"/>
        <v>2308.5342444380803</v>
      </c>
      <c r="X8">
        <v>5137.9120000000003</v>
      </c>
      <c r="Y8">
        <v>53</v>
      </c>
      <c r="Z8">
        <v>10</v>
      </c>
      <c r="AA8">
        <v>0.18867924528301888</v>
      </c>
      <c r="AB8">
        <f t="shared" si="4"/>
        <v>969.41735849056613</v>
      </c>
      <c r="AC8">
        <f t="shared" si="5"/>
        <v>581.75418678180176</v>
      </c>
    </row>
    <row r="9" spans="1:29" x14ac:dyDescent="0.25">
      <c r="B9">
        <v>1.0000001616101544</v>
      </c>
      <c r="D9" t="s">
        <v>12</v>
      </c>
      <c r="E9">
        <v>26897.760999999999</v>
      </c>
      <c r="F9">
        <v>20928.004000000001</v>
      </c>
      <c r="G9">
        <v>3213.4470000000001</v>
      </c>
      <c r="I9" t="s">
        <v>12</v>
      </c>
      <c r="J9">
        <v>26897.760999999999</v>
      </c>
      <c r="K9">
        <v>50</v>
      </c>
      <c r="L9">
        <v>10</v>
      </c>
      <c r="M9">
        <v>0.2</v>
      </c>
      <c r="N9">
        <f t="shared" si="0"/>
        <v>5379.5522000000001</v>
      </c>
      <c r="O9">
        <f>N9/B9</f>
        <v>5379.5513306098792</v>
      </c>
      <c r="Q9">
        <v>20928.004000000001</v>
      </c>
      <c r="R9">
        <v>50</v>
      </c>
      <c r="S9">
        <v>10</v>
      </c>
      <c r="T9">
        <v>0.2</v>
      </c>
      <c r="U9">
        <f t="shared" si="2"/>
        <v>4185.6008000000002</v>
      </c>
      <c r="V9">
        <f t="shared" si="3"/>
        <v>4185.6001235645181</v>
      </c>
      <c r="X9">
        <v>3213.4470000000001</v>
      </c>
      <c r="Y9">
        <v>40</v>
      </c>
      <c r="Z9">
        <v>10</v>
      </c>
      <c r="AA9">
        <v>0.25</v>
      </c>
      <c r="AB9">
        <f t="shared" si="4"/>
        <v>803.36175000000003</v>
      </c>
      <c r="AC9">
        <f t="shared" si="5"/>
        <v>803.36162016860453</v>
      </c>
    </row>
    <row r="10" spans="1:29" x14ac:dyDescent="0.25">
      <c r="U10">
        <f t="shared" si="2"/>
        <v>0</v>
      </c>
    </row>
    <row r="11" spans="1:29" x14ac:dyDescent="0.25">
      <c r="A11" t="s">
        <v>18</v>
      </c>
      <c r="B11" t="s">
        <v>47</v>
      </c>
      <c r="C11" t="s">
        <v>18</v>
      </c>
      <c r="E11" t="s">
        <v>32</v>
      </c>
      <c r="F11" t="s">
        <v>33</v>
      </c>
      <c r="G11" t="s">
        <v>34</v>
      </c>
      <c r="Q11" t="s">
        <v>33</v>
      </c>
      <c r="R11" t="s">
        <v>36</v>
      </c>
      <c r="S11" t="s">
        <v>37</v>
      </c>
      <c r="T11" t="s">
        <v>38</v>
      </c>
      <c r="U11" t="s">
        <v>41</v>
      </c>
      <c r="V11" t="s">
        <v>42</v>
      </c>
      <c r="X11" t="s">
        <v>34</v>
      </c>
      <c r="Y11" t="s">
        <v>36</v>
      </c>
      <c r="Z11" t="s">
        <v>37</v>
      </c>
      <c r="AB11" t="s">
        <v>43</v>
      </c>
      <c r="AC11" t="s">
        <v>44</v>
      </c>
    </row>
    <row r="12" spans="1:29" x14ac:dyDescent="0.25">
      <c r="B12">
        <v>1.3757091622399011</v>
      </c>
      <c r="D12" t="s">
        <v>8</v>
      </c>
      <c r="E12">
        <v>20998.882000000001</v>
      </c>
      <c r="F12">
        <v>14510.761</v>
      </c>
      <c r="G12">
        <v>2042.6479999999999</v>
      </c>
      <c r="J12" t="s">
        <v>32</v>
      </c>
      <c r="K12" t="s">
        <v>36</v>
      </c>
      <c r="L12" t="s">
        <v>37</v>
      </c>
      <c r="M12" t="s">
        <v>38</v>
      </c>
      <c r="N12" t="s">
        <v>39</v>
      </c>
      <c r="O12" t="s">
        <v>40</v>
      </c>
      <c r="Q12">
        <v>14510.761</v>
      </c>
      <c r="R12">
        <v>120</v>
      </c>
      <c r="S12">
        <v>10</v>
      </c>
      <c r="T12">
        <v>8.3333333333333329E-2</v>
      </c>
      <c r="U12">
        <f t="shared" si="2"/>
        <v>1209.2300833333334</v>
      </c>
      <c r="V12">
        <f>U12/B12</f>
        <v>878.98671937641961</v>
      </c>
      <c r="X12">
        <v>2042.6479999999999</v>
      </c>
      <c r="Y12">
        <v>35</v>
      </c>
      <c r="Z12">
        <v>3.61</v>
      </c>
      <c r="AA12">
        <v>0.10314285714285713</v>
      </c>
      <c r="AB12">
        <f t="shared" si="4"/>
        <v>210.68455085714282</v>
      </c>
      <c r="AC12">
        <f>AB12/B12</f>
        <v>153.14614210616335</v>
      </c>
    </row>
    <row r="13" spans="1:29" x14ac:dyDescent="0.25">
      <c r="B13">
        <v>1.0765255311381452</v>
      </c>
      <c r="D13" t="s">
        <v>9</v>
      </c>
      <c r="E13">
        <v>20523.760999999999</v>
      </c>
      <c r="F13">
        <v>20106.245999999999</v>
      </c>
      <c r="G13">
        <v>2559.8609999999999</v>
      </c>
      <c r="I13" t="s">
        <v>8</v>
      </c>
      <c r="J13">
        <v>20998.882000000001</v>
      </c>
      <c r="K13">
        <v>120</v>
      </c>
      <c r="L13">
        <v>10</v>
      </c>
      <c r="M13">
        <v>8.3333333333333329E-2</v>
      </c>
      <c r="N13">
        <f t="shared" si="0"/>
        <v>1749.9068333333335</v>
      </c>
      <c r="O13">
        <f>N13/B12</f>
        <v>1272.003473818675</v>
      </c>
      <c r="Q13">
        <v>20106.245999999999</v>
      </c>
      <c r="R13">
        <v>102</v>
      </c>
      <c r="S13">
        <v>10</v>
      </c>
      <c r="T13">
        <v>9.8039215686274508E-2</v>
      </c>
      <c r="U13">
        <f t="shared" si="2"/>
        <v>1971.2005882352939</v>
      </c>
      <c r="V13">
        <f t="shared" ref="V13:V16" si="6">U13/B13</f>
        <v>1831.0764874765794</v>
      </c>
      <c r="X13">
        <v>2559.8609999999999</v>
      </c>
      <c r="Y13">
        <v>35</v>
      </c>
      <c r="Z13">
        <v>4.41</v>
      </c>
      <c r="AA13">
        <v>0.126</v>
      </c>
      <c r="AB13">
        <f t="shared" si="4"/>
        <v>322.542486</v>
      </c>
      <c r="AC13">
        <f t="shared" ref="AC13:AC23" si="7">AB13/B13</f>
        <v>299.61433953080086</v>
      </c>
    </row>
    <row r="14" spans="1:29" x14ac:dyDescent="0.25">
      <c r="B14">
        <v>1.3150341746104672</v>
      </c>
      <c r="D14" t="s">
        <v>10</v>
      </c>
      <c r="E14">
        <v>25529.316999999999</v>
      </c>
      <c r="F14">
        <v>18105.539000000001</v>
      </c>
      <c r="G14">
        <v>5743.8819999999996</v>
      </c>
      <c r="I14" t="s">
        <v>9</v>
      </c>
      <c r="J14">
        <v>20523.760999999999</v>
      </c>
      <c r="K14">
        <v>102</v>
      </c>
      <c r="L14">
        <v>10</v>
      </c>
      <c r="M14">
        <v>9.8039215686274508E-2</v>
      </c>
      <c r="N14">
        <f t="shared" si="0"/>
        <v>2012.1334313725488</v>
      </c>
      <c r="O14">
        <f t="shared" ref="O14:O24" si="8">N14/B13</f>
        <v>1869.0995923201581</v>
      </c>
      <c r="Q14">
        <v>18105.539000000001</v>
      </c>
      <c r="R14">
        <v>184</v>
      </c>
      <c r="S14">
        <v>10</v>
      </c>
      <c r="T14">
        <v>5.434782608695652E-2</v>
      </c>
      <c r="U14">
        <f t="shared" si="2"/>
        <v>983.99668478260867</v>
      </c>
      <c r="V14">
        <f t="shared" si="6"/>
        <v>748.26700612102582</v>
      </c>
      <c r="X14">
        <v>5743.8819999999996</v>
      </c>
      <c r="Y14">
        <v>35</v>
      </c>
      <c r="Z14">
        <v>2.44</v>
      </c>
      <c r="AA14">
        <v>6.9714285714285715E-2</v>
      </c>
      <c r="AB14">
        <f t="shared" si="4"/>
        <v>400.43063085714283</v>
      </c>
      <c r="AC14">
        <f t="shared" si="7"/>
        <v>304.50207195243149</v>
      </c>
    </row>
    <row r="15" spans="1:29" x14ac:dyDescent="0.25">
      <c r="B15">
        <v>0.9999999410223307</v>
      </c>
      <c r="D15" t="s">
        <v>11</v>
      </c>
      <c r="E15">
        <v>20310.397000000001</v>
      </c>
      <c r="F15">
        <v>13578.69</v>
      </c>
      <c r="G15">
        <v>3123.962</v>
      </c>
      <c r="I15" t="s">
        <v>10</v>
      </c>
      <c r="J15">
        <v>25529.316999999999</v>
      </c>
      <c r="K15">
        <v>184</v>
      </c>
      <c r="L15">
        <v>10</v>
      </c>
      <c r="M15">
        <v>5.434782608695652E-2</v>
      </c>
      <c r="N15">
        <f t="shared" si="0"/>
        <v>1387.4628804347826</v>
      </c>
      <c r="O15">
        <f t="shared" si="8"/>
        <v>1055.0774323760597</v>
      </c>
      <c r="Q15">
        <v>13578.69</v>
      </c>
      <c r="R15">
        <v>45</v>
      </c>
      <c r="S15">
        <v>10</v>
      </c>
      <c r="T15">
        <v>0.22222222222222221</v>
      </c>
      <c r="U15">
        <f t="shared" si="2"/>
        <v>3017.4866666666667</v>
      </c>
      <c r="V15">
        <f t="shared" si="6"/>
        <v>3017.4868446310079</v>
      </c>
      <c r="X15">
        <v>3123.962</v>
      </c>
      <c r="Y15">
        <v>35</v>
      </c>
      <c r="Z15">
        <v>10</v>
      </c>
      <c r="AA15">
        <v>0.2857142857142857</v>
      </c>
      <c r="AB15">
        <f t="shared" si="4"/>
        <v>892.56057142857139</v>
      </c>
      <c r="AC15">
        <f t="shared" si="7"/>
        <v>892.56062406971671</v>
      </c>
    </row>
    <row r="16" spans="1:29" x14ac:dyDescent="0.25">
      <c r="B16">
        <v>1.2504405926783944</v>
      </c>
      <c r="D16" t="s">
        <v>12</v>
      </c>
      <c r="E16">
        <v>27403.902999999998</v>
      </c>
      <c r="F16">
        <v>13851.174999999999</v>
      </c>
      <c r="G16">
        <v>4611.6400000000003</v>
      </c>
      <c r="I16" t="s">
        <v>11</v>
      </c>
      <c r="J16">
        <v>20310.397000000001</v>
      </c>
      <c r="K16">
        <v>45</v>
      </c>
      <c r="L16">
        <v>10</v>
      </c>
      <c r="M16">
        <v>0.22222222222222221</v>
      </c>
      <c r="N16">
        <f t="shared" si="0"/>
        <v>4513.4215555555556</v>
      </c>
      <c r="O16">
        <f t="shared" si="8"/>
        <v>4513.421821746655</v>
      </c>
      <c r="Q16">
        <v>13851.174999999999</v>
      </c>
      <c r="R16">
        <v>70</v>
      </c>
      <c r="S16">
        <v>10</v>
      </c>
      <c r="T16">
        <v>0.14285714285714285</v>
      </c>
      <c r="U16">
        <f t="shared" si="2"/>
        <v>1978.7392857142854</v>
      </c>
      <c r="V16">
        <f t="shared" si="6"/>
        <v>1582.4336616231435</v>
      </c>
      <c r="X16">
        <v>4611.6400000000003</v>
      </c>
      <c r="Y16">
        <v>35</v>
      </c>
      <c r="Z16">
        <v>6.43</v>
      </c>
      <c r="AA16">
        <v>0.18371428571428572</v>
      </c>
      <c r="AB16">
        <f t="shared" si="4"/>
        <v>847.2241485714286</v>
      </c>
      <c r="AC16">
        <f t="shared" si="7"/>
        <v>677.54050334906992</v>
      </c>
    </row>
    <row r="17" spans="1:29" x14ac:dyDescent="0.25">
      <c r="I17" t="s">
        <v>12</v>
      </c>
      <c r="J17">
        <v>27403.902999999998</v>
      </c>
      <c r="K17">
        <v>70</v>
      </c>
      <c r="L17">
        <v>10</v>
      </c>
      <c r="M17">
        <v>0.14285714285714285</v>
      </c>
      <c r="N17">
        <f t="shared" si="0"/>
        <v>3914.8432857142852</v>
      </c>
      <c r="O17">
        <f t="shared" si="8"/>
        <v>3130.7711127074381</v>
      </c>
      <c r="U17">
        <f t="shared" si="2"/>
        <v>0</v>
      </c>
    </row>
    <row r="18" spans="1:29" x14ac:dyDescent="0.25">
      <c r="A18" t="s">
        <v>19</v>
      </c>
      <c r="B18" t="s">
        <v>47</v>
      </c>
      <c r="C18" t="s">
        <v>19</v>
      </c>
      <c r="E18" t="s">
        <v>32</v>
      </c>
      <c r="F18" t="s">
        <v>33</v>
      </c>
      <c r="G18" t="s">
        <v>34</v>
      </c>
      <c r="Q18" t="s">
        <v>33</v>
      </c>
      <c r="R18" t="s">
        <v>36</v>
      </c>
      <c r="S18" t="s">
        <v>37</v>
      </c>
      <c r="T18" t="s">
        <v>38</v>
      </c>
      <c r="U18" t="s">
        <v>41</v>
      </c>
      <c r="V18" t="s">
        <v>42</v>
      </c>
      <c r="X18" t="s">
        <v>34</v>
      </c>
      <c r="Y18" t="s">
        <v>36</v>
      </c>
      <c r="Z18" t="s">
        <v>37</v>
      </c>
      <c r="AA18" t="s">
        <v>38</v>
      </c>
      <c r="AB18" t="s">
        <v>43</v>
      </c>
      <c r="AC18" t="s">
        <v>44</v>
      </c>
    </row>
    <row r="19" spans="1:29" x14ac:dyDescent="0.25">
      <c r="B19">
        <v>1.2195900487535272</v>
      </c>
      <c r="D19" t="s">
        <v>8</v>
      </c>
      <c r="E19">
        <v>21573.589</v>
      </c>
      <c r="F19">
        <v>21350.125</v>
      </c>
      <c r="G19">
        <v>945.69799999999998</v>
      </c>
      <c r="J19" t="s">
        <v>32</v>
      </c>
      <c r="K19" t="s">
        <v>36</v>
      </c>
      <c r="L19" t="s">
        <v>37</v>
      </c>
      <c r="M19" t="s">
        <v>38</v>
      </c>
      <c r="N19" t="s">
        <v>39</v>
      </c>
      <c r="O19" t="s">
        <v>40</v>
      </c>
      <c r="Q19">
        <v>21350.125</v>
      </c>
      <c r="R19">
        <v>205.9</v>
      </c>
      <c r="S19">
        <v>10</v>
      </c>
      <c r="T19">
        <v>4.8567265662943178E-2</v>
      </c>
      <c r="U19">
        <f t="shared" si="2"/>
        <v>1036.9171928120447</v>
      </c>
      <c r="V19">
        <f>U19/B19</f>
        <v>850.21782021903027</v>
      </c>
      <c r="X19">
        <v>945.69799999999998</v>
      </c>
      <c r="Y19">
        <v>35</v>
      </c>
      <c r="Z19">
        <v>2.4300000000000002</v>
      </c>
      <c r="AA19">
        <v>6.9428571428571437E-2</v>
      </c>
      <c r="AB19">
        <f t="shared" si="4"/>
        <v>65.658461142857149</v>
      </c>
      <c r="AC19">
        <f t="shared" si="7"/>
        <v>53.836501216095428</v>
      </c>
    </row>
    <row r="20" spans="1:29" x14ac:dyDescent="0.25">
      <c r="B20">
        <v>1.1378550086371348</v>
      </c>
      <c r="D20" t="s">
        <v>9</v>
      </c>
      <c r="E20">
        <v>17074.205000000002</v>
      </c>
      <c r="F20">
        <v>16223.933000000001</v>
      </c>
      <c r="G20">
        <v>550</v>
      </c>
      <c r="I20" t="s">
        <v>8</v>
      </c>
      <c r="J20">
        <v>21573.589</v>
      </c>
      <c r="K20">
        <v>205.9</v>
      </c>
      <c r="L20">
        <v>10</v>
      </c>
      <c r="M20">
        <v>4.8567265662943178E-2</v>
      </c>
      <c r="N20">
        <f t="shared" si="0"/>
        <v>1047.7702282661487</v>
      </c>
      <c r="O20">
        <f t="shared" si="8"/>
        <v>859.11674118447786</v>
      </c>
      <c r="Q20">
        <v>16223.933000000001</v>
      </c>
      <c r="R20">
        <v>164.2</v>
      </c>
      <c r="S20">
        <v>10</v>
      </c>
      <c r="T20">
        <v>6.090133982947625E-2</v>
      </c>
      <c r="U20">
        <f t="shared" si="2"/>
        <v>988.05925700365412</v>
      </c>
      <c r="V20">
        <f t="shared" ref="V20:V23" si="9">U20/B20</f>
        <v>868.35251372413563</v>
      </c>
      <c r="X20">
        <v>550</v>
      </c>
      <c r="Y20">
        <v>35</v>
      </c>
      <c r="Z20">
        <v>3.5</v>
      </c>
      <c r="AA20">
        <v>0.1</v>
      </c>
      <c r="AB20">
        <f t="shared" si="4"/>
        <v>55</v>
      </c>
      <c r="AC20">
        <f t="shared" si="7"/>
        <v>48.336562727685504</v>
      </c>
    </row>
    <row r="21" spans="1:29" x14ac:dyDescent="0.25">
      <c r="B21">
        <v>1.4633121378096794</v>
      </c>
      <c r="D21" t="s">
        <v>10</v>
      </c>
      <c r="E21">
        <v>25114.224999999999</v>
      </c>
      <c r="F21">
        <v>10263.054</v>
      </c>
      <c r="G21">
        <v>2788.0120000000002</v>
      </c>
      <c r="I21" t="s">
        <v>9</v>
      </c>
      <c r="J21">
        <v>17074.205000000002</v>
      </c>
      <c r="K21">
        <v>164.2</v>
      </c>
      <c r="L21">
        <v>10</v>
      </c>
      <c r="M21">
        <v>6.090133982947625E-2</v>
      </c>
      <c r="N21">
        <f t="shared" si="0"/>
        <v>1039.8419610231426</v>
      </c>
      <c r="O21">
        <f t="shared" si="8"/>
        <v>913.86156683408433</v>
      </c>
      <c r="Q21">
        <v>10263.054</v>
      </c>
      <c r="R21">
        <v>260</v>
      </c>
      <c r="S21">
        <v>10</v>
      </c>
      <c r="T21">
        <v>3.8461538461538464E-2</v>
      </c>
      <c r="U21">
        <f t="shared" si="2"/>
        <v>394.7328461538462</v>
      </c>
      <c r="V21">
        <f t="shared" si="9"/>
        <v>269.7530048132395</v>
      </c>
      <c r="X21">
        <v>2788.0120000000002</v>
      </c>
      <c r="Y21">
        <v>35</v>
      </c>
      <c r="Z21">
        <v>2.12</v>
      </c>
      <c r="AA21">
        <v>6.0571428571428575E-2</v>
      </c>
      <c r="AB21">
        <f t="shared" si="4"/>
        <v>168.87386971428575</v>
      </c>
      <c r="AC21">
        <f t="shared" si="7"/>
        <v>115.40522719032468</v>
      </c>
    </row>
    <row r="22" spans="1:29" x14ac:dyDescent="0.25">
      <c r="B22">
        <v>0.99999989077287477</v>
      </c>
      <c r="D22" t="s">
        <v>11</v>
      </c>
      <c r="E22">
        <v>25419.468000000001</v>
      </c>
      <c r="F22">
        <v>15337.832</v>
      </c>
      <c r="G22">
        <v>7140.933</v>
      </c>
      <c r="I22" t="s">
        <v>10</v>
      </c>
      <c r="J22">
        <v>25114.224999999999</v>
      </c>
      <c r="K22">
        <v>260</v>
      </c>
      <c r="L22">
        <v>10</v>
      </c>
      <c r="M22">
        <v>3.8461538461538464E-2</v>
      </c>
      <c r="N22">
        <f t="shared" si="0"/>
        <v>965.93173076923074</v>
      </c>
      <c r="O22">
        <f t="shared" si="8"/>
        <v>660.09958218146164</v>
      </c>
      <c r="Q22">
        <v>15337.832</v>
      </c>
      <c r="R22">
        <v>50</v>
      </c>
      <c r="S22">
        <v>10</v>
      </c>
      <c r="T22">
        <v>0.2</v>
      </c>
      <c r="U22">
        <f t="shared" si="2"/>
        <v>3067.5664000000002</v>
      </c>
      <c r="V22">
        <f t="shared" si="9"/>
        <v>3067.5667350614963</v>
      </c>
      <c r="X22">
        <v>7140.933</v>
      </c>
      <c r="Y22">
        <v>35</v>
      </c>
      <c r="Z22">
        <v>10</v>
      </c>
      <c r="AA22">
        <v>0.2857142857142857</v>
      </c>
      <c r="AB22">
        <f t="shared" si="4"/>
        <v>2040.2665714285713</v>
      </c>
      <c r="AC22">
        <f t="shared" si="7"/>
        <v>2040.2667942810479</v>
      </c>
    </row>
    <row r="23" spans="1:29" x14ac:dyDescent="0.25">
      <c r="B23">
        <v>1.466042815940825</v>
      </c>
      <c r="D23" t="s">
        <v>12</v>
      </c>
      <c r="E23">
        <v>21701.933000000001</v>
      </c>
      <c r="F23">
        <v>16179.125</v>
      </c>
      <c r="G23">
        <v>8160.0540000000001</v>
      </c>
      <c r="I23" t="s">
        <v>11</v>
      </c>
      <c r="J23">
        <v>25419.468000000001</v>
      </c>
      <c r="K23">
        <v>50</v>
      </c>
      <c r="L23">
        <v>10</v>
      </c>
      <c r="M23">
        <v>0.2</v>
      </c>
      <c r="N23">
        <f t="shared" si="0"/>
        <v>5083.8936000000003</v>
      </c>
      <c r="O23">
        <f t="shared" si="8"/>
        <v>5083.8941552991437</v>
      </c>
      <c r="Q23">
        <v>16179.125</v>
      </c>
      <c r="R23">
        <v>134</v>
      </c>
      <c r="S23">
        <v>10</v>
      </c>
      <c r="T23">
        <v>7.4626865671641784E-2</v>
      </c>
      <c r="U23">
        <f t="shared" si="2"/>
        <v>1207.3973880597014</v>
      </c>
      <c r="V23">
        <f t="shared" si="9"/>
        <v>823.5758021056572</v>
      </c>
      <c r="X23">
        <v>8160.0540000000001</v>
      </c>
      <c r="Y23">
        <v>35</v>
      </c>
      <c r="Z23">
        <v>4.3</v>
      </c>
      <c r="AA23">
        <v>0.12285714285714285</v>
      </c>
      <c r="AB23">
        <f t="shared" si="4"/>
        <v>1002.5209199999999</v>
      </c>
      <c r="AC23">
        <f t="shared" si="7"/>
        <v>683.82785898148381</v>
      </c>
    </row>
    <row r="24" spans="1:29" x14ac:dyDescent="0.25">
      <c r="I24" t="s">
        <v>12</v>
      </c>
      <c r="J24">
        <v>21701.933000000001</v>
      </c>
      <c r="K24">
        <v>134</v>
      </c>
      <c r="L24">
        <v>10</v>
      </c>
      <c r="M24">
        <v>7.4626865671641784E-2</v>
      </c>
      <c r="N24">
        <f t="shared" si="0"/>
        <v>1619.54723880597</v>
      </c>
      <c r="O24">
        <f t="shared" si="8"/>
        <v>1104.7066437596739</v>
      </c>
    </row>
    <row r="27" spans="1:29" x14ac:dyDescent="0.25">
      <c r="I27" s="4" t="s">
        <v>52</v>
      </c>
      <c r="J27" s="4"/>
      <c r="K27" s="4"/>
      <c r="L27" s="4"/>
      <c r="M27" s="4"/>
      <c r="N27" s="4"/>
      <c r="O27" s="4"/>
    </row>
    <row r="29" spans="1:29" x14ac:dyDescent="0.25">
      <c r="C29" t="s">
        <v>40</v>
      </c>
      <c r="D29" t="s">
        <v>42</v>
      </c>
      <c r="E29" t="s">
        <v>44</v>
      </c>
      <c r="G29" t="s">
        <v>61</v>
      </c>
      <c r="I29" t="s">
        <v>62</v>
      </c>
      <c r="K29" t="s">
        <v>63</v>
      </c>
      <c r="N29" t="s">
        <v>64</v>
      </c>
    </row>
    <row r="30" spans="1:29" x14ac:dyDescent="0.25">
      <c r="B30" t="s">
        <v>8</v>
      </c>
      <c r="C30">
        <v>3651.7015650965791</v>
      </c>
      <c r="D30">
        <v>1963.0676716426385</v>
      </c>
      <c r="E30">
        <v>247.42517929650251</v>
      </c>
      <c r="G30">
        <f>SUM(C30,D30,E30)</f>
        <v>5862.1944160357198</v>
      </c>
      <c r="I30">
        <f>C30/G30</f>
        <v>0.6229239949987917</v>
      </c>
      <c r="K30">
        <f>D30/G30</f>
        <v>0.33486908354195344</v>
      </c>
      <c r="N30">
        <f>E30/G30</f>
        <v>4.2206921459254941E-2</v>
      </c>
      <c r="Q30" s="1" t="s">
        <v>32</v>
      </c>
      <c r="R30" s="5" t="s">
        <v>8</v>
      </c>
      <c r="S30" s="5" t="s">
        <v>9</v>
      </c>
      <c r="T30" s="5" t="s">
        <v>10</v>
      </c>
      <c r="U30" s="5" t="s">
        <v>11</v>
      </c>
      <c r="V30" s="5" t="s">
        <v>12</v>
      </c>
    </row>
    <row r="31" spans="1:29" x14ac:dyDescent="0.25">
      <c r="B31" t="s">
        <v>9</v>
      </c>
      <c r="C31">
        <v>1382.0941947987494</v>
      </c>
      <c r="D31">
        <v>1379.4142789381581</v>
      </c>
      <c r="E31">
        <v>635.03871377517976</v>
      </c>
      <c r="G31">
        <f t="shared" ref="G31:G48" si="10">SUM(C31,D31,E31)</f>
        <v>3396.5471875120875</v>
      </c>
      <c r="I31">
        <f t="shared" ref="I31:I48" si="11">C31/G31</f>
        <v>0.40691152470374176</v>
      </c>
      <c r="K31">
        <f t="shared" ref="K31:K48" si="12">D31/G31</f>
        <v>0.40612251288890683</v>
      </c>
      <c r="N31">
        <f t="shared" ref="N31:N48" si="13">E31/G31</f>
        <v>0.1869659624073513</v>
      </c>
      <c r="Q31" s="1" t="s">
        <v>13</v>
      </c>
      <c r="R31" s="6">
        <v>0.62292400000000003</v>
      </c>
      <c r="S31" s="6">
        <v>0.406912</v>
      </c>
      <c r="T31" s="6">
        <v>0.52480400000000005</v>
      </c>
      <c r="U31" s="6">
        <v>0.456125</v>
      </c>
      <c r="V31" s="6">
        <v>0.51883500000000005</v>
      </c>
    </row>
    <row r="32" spans="1:29" x14ac:dyDescent="0.25">
      <c r="B32" t="s">
        <v>10</v>
      </c>
      <c r="C32">
        <v>2845.9316240483317</v>
      </c>
      <c r="D32">
        <v>2158.9507537864306</v>
      </c>
      <c r="E32">
        <v>417.96077002810017</v>
      </c>
      <c r="G32">
        <f t="shared" si="10"/>
        <v>5422.8431478628627</v>
      </c>
      <c r="I32">
        <f t="shared" si="11"/>
        <v>0.52480434090554706</v>
      </c>
      <c r="K32">
        <f t="shared" si="12"/>
        <v>0.39812155633475604</v>
      </c>
      <c r="N32">
        <f t="shared" si="13"/>
        <v>7.7074102759696839E-2</v>
      </c>
      <c r="Q32" s="1" t="s">
        <v>14</v>
      </c>
      <c r="R32" s="6">
        <v>0.55205199999999999</v>
      </c>
      <c r="S32" s="6">
        <v>0.46729900000000002</v>
      </c>
      <c r="T32" s="6">
        <v>0.50054799999999999</v>
      </c>
      <c r="U32" s="6">
        <v>0.53581500000000004</v>
      </c>
      <c r="V32" s="6">
        <v>0.58076799999999995</v>
      </c>
    </row>
    <row r="33" spans="2:22" x14ac:dyDescent="0.25">
      <c r="B33" t="s">
        <v>11</v>
      </c>
      <c r="C33">
        <v>2423.9580152262083</v>
      </c>
      <c r="D33">
        <v>2308.5342444380803</v>
      </c>
      <c r="E33">
        <v>581.75418678180176</v>
      </c>
      <c r="G33">
        <f t="shared" si="10"/>
        <v>5314.24644644609</v>
      </c>
      <c r="I33">
        <f t="shared" si="11"/>
        <v>0.45612450225134626</v>
      </c>
      <c r="K33">
        <f t="shared" si="12"/>
        <v>0.43440481500098965</v>
      </c>
      <c r="N33">
        <f t="shared" si="13"/>
        <v>0.10947068274766419</v>
      </c>
      <c r="Q33" s="1" t="s">
        <v>16</v>
      </c>
      <c r="R33" s="6">
        <v>0.487257</v>
      </c>
      <c r="S33" s="6">
        <v>0.49922800000000001</v>
      </c>
      <c r="T33" s="6">
        <v>0.63151800000000002</v>
      </c>
      <c r="U33" s="6">
        <v>0.49882599999999999</v>
      </c>
      <c r="V33" s="6">
        <v>0.42291699999999999</v>
      </c>
    </row>
    <row r="34" spans="2:22" x14ac:dyDescent="0.25">
      <c r="B34" t="s">
        <v>12</v>
      </c>
      <c r="C34">
        <v>5379.5513306098792</v>
      </c>
      <c r="D34">
        <v>4185.6001235645181</v>
      </c>
      <c r="E34">
        <v>803.36162016860453</v>
      </c>
      <c r="G34">
        <f t="shared" si="10"/>
        <v>10368.513074343002</v>
      </c>
      <c r="I34">
        <f t="shared" si="11"/>
        <v>0.51883537128594048</v>
      </c>
      <c r="K34">
        <f t="shared" si="12"/>
        <v>0.40368373879200009</v>
      </c>
      <c r="N34">
        <f t="shared" si="13"/>
        <v>7.7480889922059468E-2</v>
      </c>
      <c r="Q34" s="1"/>
      <c r="R34" s="6"/>
      <c r="S34" s="6"/>
      <c r="T34" s="6"/>
      <c r="U34" s="6"/>
      <c r="V34" s="6"/>
    </row>
    <row r="35" spans="2:22" x14ac:dyDescent="0.25">
      <c r="Q35" s="1" t="s">
        <v>33</v>
      </c>
      <c r="R35" s="5" t="s">
        <v>8</v>
      </c>
      <c r="S35" s="5" t="s">
        <v>9</v>
      </c>
      <c r="T35" s="5" t="s">
        <v>10</v>
      </c>
      <c r="U35" s="5" t="s">
        <v>11</v>
      </c>
      <c r="V35" s="5" t="s">
        <v>12</v>
      </c>
    </row>
    <row r="36" spans="2:22" x14ac:dyDescent="0.25">
      <c r="C36" t="s">
        <v>40</v>
      </c>
      <c r="D36" t="s">
        <v>42</v>
      </c>
      <c r="E36" t="s">
        <v>44</v>
      </c>
      <c r="Q36" s="1" t="s">
        <v>13</v>
      </c>
      <c r="R36" s="6">
        <v>0.33486900000000003</v>
      </c>
      <c r="S36" s="6">
        <v>0.40612300000000001</v>
      </c>
      <c r="T36" s="6">
        <v>0.39812199999999998</v>
      </c>
      <c r="U36" s="6">
        <v>0.43440499999999999</v>
      </c>
      <c r="V36" s="6">
        <v>0.40368399999999999</v>
      </c>
    </row>
    <row r="37" spans="2:22" x14ac:dyDescent="0.25">
      <c r="B37" t="s">
        <v>8</v>
      </c>
      <c r="C37">
        <v>1272.003473818675</v>
      </c>
      <c r="D37">
        <v>878.98671937641961</v>
      </c>
      <c r="E37">
        <v>153.14614210616335</v>
      </c>
      <c r="G37">
        <f t="shared" si="10"/>
        <v>2304.136335301258</v>
      </c>
      <c r="I37">
        <f t="shared" si="11"/>
        <v>0.5520521743138801</v>
      </c>
      <c r="K37">
        <f t="shared" si="12"/>
        <v>0.3814820789506343</v>
      </c>
      <c r="N37">
        <f t="shared" si="13"/>
        <v>6.6465746735485609E-2</v>
      </c>
      <c r="Q37" s="1" t="s">
        <v>14</v>
      </c>
      <c r="R37" s="6">
        <v>0.38148199999999999</v>
      </c>
      <c r="S37" s="6">
        <v>0.45779300000000001</v>
      </c>
      <c r="T37" s="6">
        <v>0.354991</v>
      </c>
      <c r="U37" s="6">
        <v>0.35822399999999999</v>
      </c>
      <c r="V37" s="6">
        <v>0.29354599999999997</v>
      </c>
    </row>
    <row r="38" spans="2:22" x14ac:dyDescent="0.25">
      <c r="B38" t="s">
        <v>9</v>
      </c>
      <c r="C38">
        <v>1869.0995923201581</v>
      </c>
      <c r="D38">
        <v>1831.0764874765794</v>
      </c>
      <c r="E38">
        <v>299.61433953080086</v>
      </c>
      <c r="G38">
        <f t="shared" si="10"/>
        <v>3999.7904193275381</v>
      </c>
      <c r="I38">
        <f t="shared" si="11"/>
        <v>0.46729938230973589</v>
      </c>
      <c r="K38">
        <f t="shared" si="12"/>
        <v>0.45779310801600143</v>
      </c>
      <c r="N38">
        <f t="shared" si="13"/>
        <v>7.4907509674262712E-2</v>
      </c>
      <c r="Q38" s="1" t="s">
        <v>16</v>
      </c>
      <c r="R38" s="6">
        <v>0.482209</v>
      </c>
      <c r="S38" s="6">
        <v>0.47436699999999998</v>
      </c>
      <c r="T38" s="6">
        <v>0.258073</v>
      </c>
      <c r="U38" s="6">
        <v>0.30098599999999998</v>
      </c>
      <c r="V38" s="6">
        <v>0.31529099999999999</v>
      </c>
    </row>
    <row r="39" spans="2:22" x14ac:dyDescent="0.25">
      <c r="B39" t="s">
        <v>10</v>
      </c>
      <c r="C39">
        <v>1055.0774323760597</v>
      </c>
      <c r="D39">
        <v>748.26700612102582</v>
      </c>
      <c r="E39">
        <v>304.50207195243149</v>
      </c>
      <c r="G39">
        <f t="shared" si="10"/>
        <v>2107.8465104495172</v>
      </c>
      <c r="I39">
        <f t="shared" si="11"/>
        <v>0.50054756223737329</v>
      </c>
      <c r="K39">
        <f t="shared" si="12"/>
        <v>0.35499122085575918</v>
      </c>
      <c r="N39">
        <f t="shared" si="13"/>
        <v>0.14446121690686753</v>
      </c>
      <c r="Q39" s="1"/>
      <c r="R39" s="6"/>
      <c r="S39" s="6"/>
      <c r="T39" s="6"/>
      <c r="U39" s="6"/>
      <c r="V39" s="6"/>
    </row>
    <row r="40" spans="2:22" x14ac:dyDescent="0.25">
      <c r="B40" t="s">
        <v>11</v>
      </c>
      <c r="C40">
        <v>4513.421821746655</v>
      </c>
      <c r="D40">
        <v>3017.4868446310079</v>
      </c>
      <c r="E40">
        <v>892.56062406971671</v>
      </c>
      <c r="G40">
        <f t="shared" si="10"/>
        <v>8423.4692904473795</v>
      </c>
      <c r="I40">
        <f t="shared" si="11"/>
        <v>0.53581507406515905</v>
      </c>
      <c r="K40">
        <f t="shared" si="12"/>
        <v>0.35822376037542908</v>
      </c>
      <c r="N40">
        <f t="shared" si="13"/>
        <v>0.1059611655594119</v>
      </c>
      <c r="Q40" s="1" t="s">
        <v>34</v>
      </c>
      <c r="R40" s="5" t="s">
        <v>8</v>
      </c>
      <c r="S40" s="5" t="s">
        <v>9</v>
      </c>
      <c r="T40" s="5" t="s">
        <v>10</v>
      </c>
      <c r="U40" s="5" t="s">
        <v>11</v>
      </c>
      <c r="V40" s="5" t="s">
        <v>12</v>
      </c>
    </row>
    <row r="41" spans="2:22" x14ac:dyDescent="0.25">
      <c r="B41" t="s">
        <v>12</v>
      </c>
      <c r="C41">
        <v>3130.7711127074381</v>
      </c>
      <c r="D41">
        <v>1582.4336616231435</v>
      </c>
      <c r="E41">
        <v>677.54050334906992</v>
      </c>
      <c r="G41">
        <f t="shared" si="10"/>
        <v>5390.7452776796508</v>
      </c>
      <c r="I41">
        <f t="shared" si="11"/>
        <v>0.58076776984258138</v>
      </c>
      <c r="K41">
        <f t="shared" si="12"/>
        <v>0.29354636142338253</v>
      </c>
      <c r="N41">
        <f t="shared" si="13"/>
        <v>0.12568586873403617</v>
      </c>
      <c r="Q41" s="1" t="s">
        <v>13</v>
      </c>
      <c r="R41" s="6">
        <v>4.2207000000000001E-2</v>
      </c>
      <c r="S41" s="6">
        <v>0.18696599999999999</v>
      </c>
      <c r="T41" s="6">
        <v>7.7074000000000004E-2</v>
      </c>
      <c r="U41" s="6">
        <v>0.109471</v>
      </c>
      <c r="V41" s="6">
        <v>7.7480999999999994E-2</v>
      </c>
    </row>
    <row r="42" spans="2:22" x14ac:dyDescent="0.25">
      <c r="Q42" s="1" t="s">
        <v>14</v>
      </c>
      <c r="R42" s="6">
        <v>6.6465999999999997E-2</v>
      </c>
      <c r="S42" s="6">
        <v>7.4908000000000002E-2</v>
      </c>
      <c r="T42" s="6">
        <v>0.14446100000000001</v>
      </c>
      <c r="U42" s="6">
        <v>0.105961</v>
      </c>
      <c r="V42" s="6">
        <v>0.12568599999999999</v>
      </c>
    </row>
    <row r="43" spans="2:22" x14ac:dyDescent="0.25">
      <c r="C43" t="s">
        <v>40</v>
      </c>
      <c r="D43" t="s">
        <v>42</v>
      </c>
      <c r="E43" t="s">
        <v>44</v>
      </c>
      <c r="Q43" s="1" t="s">
        <v>16</v>
      </c>
      <c r="R43" s="6">
        <v>3.0533999999999999E-2</v>
      </c>
      <c r="S43" s="6">
        <v>2.6405000000000001E-2</v>
      </c>
      <c r="T43" s="6">
        <v>0.11040800000000001</v>
      </c>
      <c r="U43" s="6">
        <v>0.20018900000000001</v>
      </c>
      <c r="V43" s="6">
        <v>0.261791</v>
      </c>
    </row>
    <row r="44" spans="2:22" x14ac:dyDescent="0.25">
      <c r="B44" t="s">
        <v>8</v>
      </c>
      <c r="C44">
        <v>859.11674118447786</v>
      </c>
      <c r="D44">
        <v>850.21782021903027</v>
      </c>
      <c r="E44">
        <v>53.836501216095428</v>
      </c>
      <c r="G44">
        <f t="shared" si="10"/>
        <v>1763.1710626196036</v>
      </c>
      <c r="I44">
        <f t="shared" si="11"/>
        <v>0.4872566022652724</v>
      </c>
      <c r="K44">
        <f t="shared" si="12"/>
        <v>0.48220949075459107</v>
      </c>
      <c r="N44">
        <f t="shared" si="13"/>
        <v>3.0533906980136513E-2</v>
      </c>
      <c r="Q44" s="1"/>
      <c r="R44" s="6"/>
      <c r="S44" s="6"/>
      <c r="T44" s="6"/>
      <c r="U44" s="6"/>
      <c r="V44" s="6"/>
    </row>
    <row r="45" spans="2:22" x14ac:dyDescent="0.25">
      <c r="B45" t="s">
        <v>9</v>
      </c>
      <c r="C45">
        <v>913.86156683408433</v>
      </c>
      <c r="D45">
        <v>868.35251372413563</v>
      </c>
      <c r="E45">
        <v>48.336562727685504</v>
      </c>
      <c r="G45">
        <f t="shared" si="10"/>
        <v>1830.5506432859054</v>
      </c>
      <c r="I45">
        <f t="shared" si="11"/>
        <v>0.49922768877547652</v>
      </c>
      <c r="K45">
        <f t="shared" si="12"/>
        <v>0.47436683432336574</v>
      </c>
      <c r="N45">
        <f t="shared" si="13"/>
        <v>2.6405476901157788E-2</v>
      </c>
    </row>
    <row r="46" spans="2:22" x14ac:dyDescent="0.25">
      <c r="B46" t="s">
        <v>10</v>
      </c>
      <c r="C46">
        <v>660.09958218146164</v>
      </c>
      <c r="D46">
        <v>269.7530048132395</v>
      </c>
      <c r="E46">
        <v>115.40522719032468</v>
      </c>
      <c r="G46">
        <f t="shared" si="10"/>
        <v>1045.2578141850258</v>
      </c>
      <c r="I46">
        <f t="shared" si="11"/>
        <v>0.63151843805744023</v>
      </c>
      <c r="K46">
        <f t="shared" si="12"/>
        <v>0.25807317692579268</v>
      </c>
      <c r="N46">
        <f t="shared" si="13"/>
        <v>0.11040838501676704</v>
      </c>
    </row>
    <row r="47" spans="2:22" x14ac:dyDescent="0.25">
      <c r="B47" t="s">
        <v>11</v>
      </c>
      <c r="C47">
        <v>5083.8941552991437</v>
      </c>
      <c r="D47">
        <v>3067.5667350614963</v>
      </c>
      <c r="E47">
        <v>2040.2667942810479</v>
      </c>
      <c r="G47">
        <f t="shared" si="10"/>
        <v>10191.727684641688</v>
      </c>
      <c r="I47">
        <f t="shared" si="11"/>
        <v>0.49882554877915958</v>
      </c>
      <c r="K47">
        <f t="shared" si="12"/>
        <v>0.30098593977193211</v>
      </c>
      <c r="N47">
        <f t="shared" si="13"/>
        <v>0.20018851144890826</v>
      </c>
    </row>
    <row r="48" spans="2:22" x14ac:dyDescent="0.25">
      <c r="B48" t="s">
        <v>12</v>
      </c>
      <c r="C48">
        <v>1104.7066437596739</v>
      </c>
      <c r="D48">
        <v>823.5758021056572</v>
      </c>
      <c r="E48">
        <v>683.82785898148381</v>
      </c>
      <c r="G48">
        <f t="shared" si="10"/>
        <v>2612.1103048468149</v>
      </c>
      <c r="I48">
        <f t="shared" si="11"/>
        <v>0.42291730242397191</v>
      </c>
      <c r="K48">
        <f t="shared" si="12"/>
        <v>0.31529135679205367</v>
      </c>
      <c r="N48">
        <f t="shared" si="13"/>
        <v>0.26179134078397442</v>
      </c>
    </row>
  </sheetData>
  <mergeCells count="1">
    <mergeCell ref="I27:O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TAU  ACTIN</vt:lpstr>
      <vt:lpstr>PHF1 TAU</vt:lpstr>
      <vt:lpstr>FRACTIONATION TOTAL TAU</vt:lpstr>
      <vt:lpstr>FRACTIONATION 3R TAU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</dc:creator>
  <cp:lastModifiedBy>Preeti</cp:lastModifiedBy>
  <dcterms:created xsi:type="dcterms:W3CDTF">2015-06-05T18:17:20Z</dcterms:created>
  <dcterms:modified xsi:type="dcterms:W3CDTF">2023-04-19T14:23:46Z</dcterms:modified>
</cp:coreProperties>
</file>